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0" r:id="rId5"/>
    <sheet name="Spielzeit" sheetId="21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W14" i="5"/>
  <c r="AG14" i="21" l="1"/>
  <c r="AG13" i="21"/>
  <c r="AG9" i="21"/>
  <c r="AG8" i="21"/>
  <c r="AH5" i="21"/>
  <c r="AH4" i="21" s="1"/>
  <c r="AG4" i="21"/>
  <c r="AH3" i="21"/>
  <c r="AG3" i="21"/>
  <c r="AG10" i="21" l="1"/>
  <c r="AG11" i="21" s="1"/>
  <c r="AG12" i="21" s="1"/>
  <c r="AG6" i="21"/>
  <c r="AG15" i="21"/>
  <c r="AG16" i="21" s="1"/>
  <c r="AG17" i="21" s="1"/>
  <c r="U2" i="5"/>
  <c r="BQ4" i="5" l="1"/>
  <c r="AV1" i="5" l="1"/>
  <c r="AI2" i="5" l="1"/>
  <c r="AV5" i="5"/>
  <c r="AW17" i="5" l="1"/>
  <c r="AX1" i="5" l="1"/>
  <c r="AP2" i="5" s="1"/>
  <c r="BP3" i="5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<sst xmlns="http://schemas.openxmlformats.org/spreadsheetml/2006/main" count="272" uniqueCount="148">
  <si>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</si>
  <si>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</si>
  <si>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</si>
  <si>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</si>
  <si>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</si>
  <si>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</si>
  <si>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</si>
  <si>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</si>
  <si>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</si>
  <si>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</si>
  <si>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</si>
  <si>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</si>
  <si>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</si>
  <si>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</si>
  <si>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</si>
  <si>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</si>
  <si>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</si>
  <si>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</si>
  <si>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</si>
  <si>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</si>
  <si>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</si>
  <si>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</si>
  <si>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</si>
  <si>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</si>
  <si>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</si>
  <si>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</si>
  <si>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</si>
  <si>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</si>
  <si>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</si>
  <si>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</si>
  <si>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</si>
  <si>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</si>
  <si>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</si>
  <si>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</si>
  <si>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</si>
  <si>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</si>
  <si>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</si>
  <si>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</si>
  <si>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</si>
  <si>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</si>
  <si>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</si>
  <si>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</si>
  <si>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</si>
  <si>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</si>
  <si>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</si>
  <si>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t>SV Herschweiler-Pettersheim</t>
  </si>
  <si>
    <t>SG Hundheim-O./Glanb./Hinzweiler</t>
  </si>
  <si>
    <t>SG Theisbergstegen-Etschberg</t>
  </si>
  <si>
    <t>TSG Burglichtenberg</t>
  </si>
  <si>
    <t>SG Föckelberg / Bosenbach</t>
  </si>
  <si>
    <t>TSG Wolfstein-Roßbach II</t>
  </si>
  <si>
    <t>SG Haschbach/Schellweiler</t>
  </si>
  <si>
    <t>SpVgg ESP</t>
  </si>
  <si>
    <t>SG Schrollbach/Hauptstuhl</t>
  </si>
  <si>
    <t>SG Mühlbach/Neunkirchen</t>
  </si>
  <si>
    <t>TuS Glan-Münchweiler</t>
  </si>
  <si>
    <t>SV Einöllen</t>
  </si>
  <si>
    <t>TuS Bedesbach-Patersbach II</t>
  </si>
  <si>
    <t>SG Jettenbach/Eßw./Rothselb.</t>
  </si>
  <si>
    <t>SG Altenglan/Rammelsbach</t>
  </si>
  <si>
    <t>FV Kusel II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</si>
  <si>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</si>
  <si>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</si>
  <si>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</si>
  <si>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</si>
  <si>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</si>
  <si>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</si>
  <si>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</si>
  <si>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</si>
  <si>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</si>
  <si>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</si>
  <si>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B-Klasse KUS-KL Nord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</si>
  <si>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</si>
  <si>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</si>
  <si>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</si>
  <si>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</si>
  <si>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</si>
  <si>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</si>
  <si>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</si>
  <si>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</si>
  <si>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</si>
  <si>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</si>
  <si>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</si>
  <si>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</si>
  <si>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</si>
  <si>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</si>
  <si>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</si>
  <si>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</si>
  <si>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</si>
  <si>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</si>
  <si>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</si>
  <si>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</si>
  <si>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</si>
  <si>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t>FV Kindsbach</t>
  </si>
  <si>
    <t>VfB Waldmohr</t>
  </si>
  <si>
    <t>SV Mackenbach</t>
  </si>
  <si>
    <t>SV Kottw.-Schwanden</t>
  </si>
  <si>
    <t>SV Spesbach</t>
  </si>
  <si>
    <t>SV Schopp</t>
  </si>
  <si>
    <t>FV Kusel</t>
  </si>
  <si>
    <t>FC Queidersbach</t>
  </si>
  <si>
    <t>SV Steinwenden II</t>
  </si>
  <si>
    <t>SV Nanz-Dietschw. II</t>
  </si>
  <si>
    <t>SV Rodenbach II</t>
  </si>
  <si>
    <t>FV Weilerbach</t>
  </si>
  <si>
    <t>VfB Reichenbach II</t>
  </si>
  <si>
    <t>SV Miesau</t>
  </si>
  <si>
    <t>SSC Landstuhl</t>
  </si>
  <si>
    <t>SG Hüffler-Wahnwegen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</si>
  <si>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</si>
  <si>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</si>
  <si>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FC Pfeffelbach</t>
  </si>
  <si>
    <t>SpVgg ESP Erzenhausen</t>
  </si>
  <si>
    <t>FC Oberarnbach</t>
  </si>
  <si>
    <t>Spielzeit gesamt =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</si>
  <si>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</si>
  <si>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</si>
  <si>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</si>
  <si>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Herren A-Klasse Kusel-Kaiserslautern | Saison 24/25 | FUSSBALL.DE</t>
  </si>
  <si>
    <t>SG Bechhofen/Lambsborn</t>
  </si>
  <si>
    <t>SG Oberarb/Ob.-Ki./Bann</t>
  </si>
  <si>
    <t>A-Kus-KL Spielzeit 23 / 24</t>
  </si>
  <si>
    <t>A-Kus-KL Spielzeit 24 / 25</t>
  </si>
  <si>
    <t>SV Herschw.-Pettersh.</t>
  </si>
  <si>
    <t>A-Kus-KL Spielzeit 25 / 26</t>
  </si>
  <si>
    <t>FC 1932 Queidersbach</t>
  </si>
  <si>
    <t>TuS Bechhofen</t>
  </si>
  <si>
    <t>SV Kohlbachtal</t>
  </si>
  <si>
    <t>Tus 1890 Schönenberg</t>
  </si>
  <si>
    <t>SV 1920 Spesbach</t>
  </si>
  <si>
    <t>Tus Hohnecken II</t>
  </si>
  <si>
    <t>FV Olympia Ramstein II</t>
  </si>
  <si>
    <t>SV Kübelberg</t>
  </si>
  <si>
    <t>TuS Breitenbach-Lautenbach</t>
  </si>
  <si>
    <t>SV Brücken</t>
  </si>
  <si>
    <t>SV Miesau II</t>
  </si>
  <si>
    <t>TuS Gries</t>
  </si>
  <si>
    <t>FSV Krickenbach</t>
  </si>
  <si>
    <t>SG Krottelbach/Frohnofen</t>
  </si>
  <si>
    <t>VfB Waldmohr II</t>
  </si>
  <si>
    <t>SC Vogelbach</t>
  </si>
  <si>
    <t>SGV Elschbach</t>
  </si>
  <si>
    <t>SG Hundheim-O./Glanbr./Hinzw.</t>
  </si>
  <si>
    <t>SG Jettenbach/Eßweiler/Rothselb.</t>
  </si>
  <si>
    <t>SG Pfeffelbach/Konken/EDO</t>
  </si>
  <si>
    <t>SG Föckelberg/Bosenbach</t>
  </si>
  <si>
    <t xml:space="preserve">SpVgg ESP </t>
  </si>
  <si>
    <t>TuS Landstuhl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</si>
</sst>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53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u/>
      <sz val="20"/>
      <name val="Times New Roman"/>
      <family val="1"/>
    </font>
    <font>
      <b/>
      <sz val="20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  <font>
      <u/>
      <sz val="10"/>
      <color theme="10"/>
      <name val="Times New Roman"/>
    </font>
    <font>
      <u/>
      <sz val="14"/>
      <color theme="10"/>
      <name val="Times New Roman"/>
      <family val="1"/>
    </font>
    <font>
      <b/>
      <sz val="16"/>
      <color rgb="FFFF0000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18" fillId="0" borderId="0"/>
    <xf numFmtId="0" fontId="48" fillId="0" borderId="0" applyNumberFormat="0" applyFill="0" applyBorder="0" applyAlignment="0" applyProtection="0"/>
  </cellStyleXfs>
  <cellXfs count="197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6" borderId="0" xfId="0" applyFont="1" applyFill="1" applyBorder="1"/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0" fillId="10" borderId="0" xfId="0" applyFill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7" fillId="10" borderId="0" xfId="0" applyFont="1" applyFill="1" applyBorder="1" applyAlignment="1"/>
    <xf numFmtId="0" fontId="18" fillId="0" borderId="17" xfId="1" applyBorder="1" applyAlignment="1">
      <alignment horizontal="right" vertical="center"/>
    </xf>
    <xf numFmtId="0" fontId="18" fillId="0" borderId="0" xfId="1" applyBorder="1" applyAlignment="1">
      <alignment vertical="center"/>
    </xf>
    <xf numFmtId="0" fontId="18" fillId="0" borderId="0" xfId="1" applyAlignment="1">
      <alignment horizontal="right" vertical="center"/>
    </xf>
    <xf numFmtId="0" fontId="17" fillId="6" borderId="0" xfId="1" applyFont="1" applyFill="1" applyBorder="1" applyAlignment="1">
      <alignment horizontal="left" vertical="center"/>
    </xf>
    <xf numFmtId="0" fontId="18" fillId="0" borderId="0" xfId="1" applyAlignment="1">
      <alignment horizontal="left" vertical="center"/>
    </xf>
    <xf numFmtId="0" fontId="2" fillId="0" borderId="0" xfId="0" applyFont="1" applyFill="1" applyBorder="1"/>
    <xf numFmtId="0" fontId="18" fillId="0" borderId="0" xfId="1" applyAlignment="1">
      <alignment horizontal="left" vertical="top"/>
    </xf>
    <xf numFmtId="0" fontId="18" fillId="0" borderId="17" xfId="1" applyBorder="1" applyAlignment="1">
      <alignment horizontal="left" vertical="top"/>
    </xf>
    <xf numFmtId="0" fontId="37" fillId="6" borderId="18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7" fillId="10" borderId="0" xfId="1" applyFont="1" applyFill="1" applyBorder="1" applyAlignment="1">
      <alignment vertical="center"/>
    </xf>
    <xf numFmtId="0" fontId="18" fillId="0" borderId="0" xfId="1" applyAlignment="1">
      <alignment horizontal="center" vertical="center"/>
    </xf>
    <xf numFmtId="0" fontId="30" fillId="0" borderId="0" xfId="1" applyFont="1" applyFill="1" applyBorder="1" applyAlignment="1">
      <alignment horizontal="center" vertical="center"/>
    </xf>
    <xf numFmtId="0" fontId="18" fillId="9" borderId="0" xfId="1" applyFill="1" applyBorder="1" applyAlignment="1">
      <alignment horizontal="center" vertical="center"/>
    </xf>
    <xf numFmtId="0" fontId="30" fillId="6" borderId="0" xfId="1" applyFont="1" applyFill="1" applyBorder="1" applyAlignment="1">
      <alignment horizontal="center" vertical="center"/>
    </xf>
    <xf numFmtId="0" fontId="18" fillId="6" borderId="0" xfId="1" applyFill="1" applyBorder="1" applyAlignment="1">
      <alignment horizontal="center" vertical="center"/>
    </xf>
    <xf numFmtId="0" fontId="18" fillId="6" borderId="0" xfId="1" applyFill="1" applyAlignment="1">
      <alignment horizontal="center" vertical="center"/>
    </xf>
    <xf numFmtId="0" fontId="17" fillId="6" borderId="0" xfId="1" applyFont="1" applyFill="1" applyBorder="1"/>
    <xf numFmtId="0" fontId="32" fillId="9" borderId="0" xfId="1" applyFont="1" applyFill="1" applyBorder="1" applyAlignment="1">
      <alignment horizontal="center" vertical="center"/>
    </xf>
    <xf numFmtId="164" fontId="32" fillId="9" borderId="0" xfId="1" applyNumberFormat="1" applyFont="1" applyFill="1" applyBorder="1" applyAlignment="1">
      <alignment horizontal="center" vertical="center"/>
    </xf>
    <xf numFmtId="0" fontId="30" fillId="9" borderId="0" xfId="1" applyFont="1" applyFill="1" applyBorder="1" applyAlignment="1">
      <alignment horizontal="center" vertical="center"/>
    </xf>
    <xf numFmtId="2" fontId="34" fillId="9" borderId="0" xfId="1" applyNumberFormat="1" applyFont="1" applyFill="1" applyBorder="1" applyAlignment="1">
      <alignment horizontal="center" vertical="center"/>
    </xf>
    <xf numFmtId="0" fontId="31" fillId="9" borderId="0" xfId="1" applyFont="1" applyFill="1" applyBorder="1" applyAlignment="1">
      <alignment horizontal="center" vertical="center"/>
    </xf>
    <xf numFmtId="0" fontId="18" fillId="9" borderId="0" xfId="1" applyFill="1" applyAlignment="1">
      <alignment horizontal="center" vertical="center"/>
    </xf>
    <xf numFmtId="0" fontId="29" fillId="9" borderId="0" xfId="1" applyFont="1" applyFill="1" applyAlignment="1">
      <alignment horizontal="center" vertical="center"/>
    </xf>
    <xf numFmtId="0" fontId="30" fillId="0" borderId="0" xfId="1" applyFont="1" applyFill="1" applyAlignment="1">
      <alignment horizontal="center" vertical="center"/>
    </xf>
    <xf numFmtId="0" fontId="30" fillId="6" borderId="0" xfId="1" applyFont="1" applyFill="1" applyAlignment="1">
      <alignment horizontal="center" vertical="center"/>
    </xf>
    <xf numFmtId="2" fontId="32" fillId="9" borderId="0" xfId="1" applyNumberFormat="1" applyFont="1" applyFill="1" applyBorder="1" applyAlignment="1">
      <alignment horizontal="center" vertical="center"/>
    </xf>
    <xf numFmtId="1" fontId="32" fillId="9" borderId="0" xfId="1" applyNumberFormat="1" applyFont="1" applyFill="1" applyBorder="1" applyAlignment="1">
      <alignment horizontal="center" vertical="center"/>
    </xf>
    <xf numFmtId="0" fontId="18" fillId="0" borderId="0" xfId="1" applyFill="1" applyBorder="1" applyAlignment="1">
      <alignment horizontal="center" vertical="center"/>
    </xf>
    <xf numFmtId="0" fontId="30" fillId="9" borderId="0" xfId="1" applyFont="1" applyFill="1" applyAlignment="1">
      <alignment horizontal="center" vertical="center"/>
    </xf>
    <xf numFmtId="0" fontId="18" fillId="0" borderId="0" xfId="1" applyFill="1" applyAlignment="1">
      <alignment horizontal="center" vertical="center"/>
    </xf>
    <xf numFmtId="0" fontId="29" fillId="0" borderId="0" xfId="1" applyFont="1" applyFill="1" applyAlignment="1">
      <alignment horizontal="center" vertical="center"/>
    </xf>
    <xf numFmtId="0" fontId="29" fillId="6" borderId="0" xfId="1" applyFont="1" applyFill="1" applyAlignment="1">
      <alignment horizontal="center" vertical="center"/>
    </xf>
    <xf numFmtId="0" fontId="2" fillId="0" borderId="0" xfId="1" applyFont="1" applyBorder="1" applyAlignment="1">
      <alignment horizontal="left" vertical="center"/>
    </xf>
    <xf numFmtId="0" fontId="18" fillId="0" borderId="0" xfId="1" applyAlignment="1">
      <alignment horizontal="center" vertical="top"/>
    </xf>
    <xf numFmtId="0" fontId="18" fillId="0" borderId="0" xfId="1" applyAlignment="1">
      <alignment horizontal="left"/>
    </xf>
    <xf numFmtId="0" fontId="2" fillId="0" borderId="0" xfId="1" applyFont="1" applyFill="1" applyBorder="1"/>
    <xf numFmtId="0" fontId="43" fillId="0" borderId="0" xfId="0" applyFont="1" applyAlignment="1">
      <alignment horizontal="right" vertical="center"/>
    </xf>
    <xf numFmtId="167" fontId="8" fillId="0" borderId="0" xfId="0" applyNumberFormat="1" applyFont="1" applyAlignment="1">
      <alignment horizontal="center" vertical="center"/>
    </xf>
    <xf numFmtId="165" fontId="46" fillId="4" borderId="0" xfId="0" applyNumberFormat="1" applyFont="1" applyFill="1" applyAlignment="1">
      <alignment horizontal="right" vertical="center"/>
    </xf>
    <xf numFmtId="0" fontId="47" fillId="4" borderId="0" xfId="0" applyFont="1" applyFill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1" applyFont="1"/>
    <xf numFmtId="0" fontId="18" fillId="0" borderId="0" xfId="1" applyAlignment="1">
      <alignment vertical="center"/>
    </xf>
    <xf numFmtId="0" fontId="48" fillId="0" borderId="0" xfId="2"/>
    <xf numFmtId="0" fontId="17" fillId="0" borderId="0" xfId="1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37" fillId="0" borderId="0" xfId="1" applyFont="1" applyAlignment="1">
      <alignment horizontal="left"/>
    </xf>
    <xf numFmtId="0" fontId="49" fillId="0" borderId="0" xfId="2" applyFont="1"/>
    <xf numFmtId="0" fontId="50" fillId="0" borderId="0" xfId="0" applyFont="1"/>
    <xf numFmtId="0" fontId="17" fillId="0" borderId="0" xfId="1" applyFont="1" applyAlignment="1">
      <alignment horizontal="center" vertical="center"/>
    </xf>
    <xf numFmtId="0" fontId="12" fillId="6" borderId="18" xfId="1" applyFont="1" applyFill="1" applyBorder="1" applyAlignment="1">
      <alignment horizontal="center" vertical="center"/>
    </xf>
    <xf numFmtId="0" fontId="37" fillId="0" borderId="0" xfId="1" applyFont="1"/>
    <xf numFmtId="0" fontId="37" fillId="0" borderId="0" xfId="1" applyFont="1" applyAlignment="1">
      <alignment horizontal="center" vertical="center"/>
    </xf>
    <xf numFmtId="0" fontId="17" fillId="6" borderId="18" xfId="1" applyFont="1" applyFill="1" applyBorder="1" applyAlignment="1">
      <alignment horizontal="center" vertical="center"/>
    </xf>
    <xf numFmtId="0" fontId="51" fillId="6" borderId="18" xfId="1" applyFont="1" applyFill="1" applyBorder="1" applyAlignment="1">
      <alignment horizontal="center" vertical="center"/>
    </xf>
    <xf numFmtId="0" fontId="52" fillId="0" borderId="0" xfId="0" applyFont="1" applyAlignment="1">
      <alignment horizontal="center"/>
    </xf>
    <xf numFmtId="0" fontId="1" fillId="0" borderId="0" xfId="1" applyFont="1"/>
    <xf numFmtId="0" fontId="37" fillId="0" borderId="0" xfId="1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3">
    <cellStyle name="Hyperlink" xfId="2" builtinId="8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jpeg"/><Relationship Id="rId2" Type="http://schemas.openxmlformats.org/officeDocument/2006/relationships/image" Target="../media/image39.jpeg"/><Relationship Id="rId1" Type="http://schemas.openxmlformats.org/officeDocument/2006/relationships/image" Target="../media/image38.jpeg"/><Relationship Id="rId6" Type="http://schemas.openxmlformats.org/officeDocument/2006/relationships/image" Target="../media/image43.jpg"/><Relationship Id="rId5" Type="http://schemas.openxmlformats.org/officeDocument/2006/relationships/image" Target="../media/image42.png"/><Relationship Id="rId4" Type="http://schemas.openxmlformats.org/officeDocument/2006/relationships/image" Target="../media/image41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png"/><Relationship Id="rId2" Type="http://schemas.openxmlformats.org/officeDocument/2006/relationships/image" Target="../media/image40.jpeg"/><Relationship Id="rId1" Type="http://schemas.openxmlformats.org/officeDocument/2006/relationships/image" Target="../media/image44.jpg"/><Relationship Id="rId4" Type="http://schemas.openxmlformats.org/officeDocument/2006/relationships/image" Target="../media/image4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4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.png"/><Relationship Id="rId18" Type="http://schemas.openxmlformats.org/officeDocument/2006/relationships/image" Target="../media/image30.png"/><Relationship Id="rId26" Type="http://schemas.openxmlformats.org/officeDocument/2006/relationships/image" Target="../media/image56.png"/><Relationship Id="rId39" Type="http://schemas.openxmlformats.org/officeDocument/2006/relationships/image" Target="../media/image66.png"/><Relationship Id="rId21" Type="http://schemas.openxmlformats.org/officeDocument/2006/relationships/image" Target="../media/image34.png"/><Relationship Id="rId34" Type="http://schemas.openxmlformats.org/officeDocument/2006/relationships/image" Target="../media/image64.png"/><Relationship Id="rId42" Type="http://schemas.openxmlformats.org/officeDocument/2006/relationships/image" Target="../media/image14.png"/><Relationship Id="rId47" Type="http://schemas.openxmlformats.org/officeDocument/2006/relationships/image" Target="../media/image11.png"/><Relationship Id="rId7" Type="http://schemas.openxmlformats.org/officeDocument/2006/relationships/image" Target="../media/image25.png"/><Relationship Id="rId2" Type="http://schemas.openxmlformats.org/officeDocument/2006/relationships/image" Target="../media/image46.png"/><Relationship Id="rId16" Type="http://schemas.openxmlformats.org/officeDocument/2006/relationships/image" Target="../media/image51.png"/><Relationship Id="rId29" Type="http://schemas.openxmlformats.org/officeDocument/2006/relationships/image" Target="../media/image59.png"/><Relationship Id="rId1" Type="http://schemas.openxmlformats.org/officeDocument/2006/relationships/image" Target="../media/image23.png"/><Relationship Id="rId6" Type="http://schemas.openxmlformats.org/officeDocument/2006/relationships/image" Target="../media/image47.png"/><Relationship Id="rId11" Type="http://schemas.openxmlformats.org/officeDocument/2006/relationships/image" Target="../media/image49.png"/><Relationship Id="rId24" Type="http://schemas.openxmlformats.org/officeDocument/2006/relationships/image" Target="../media/image33.png"/><Relationship Id="rId32" Type="http://schemas.openxmlformats.org/officeDocument/2006/relationships/image" Target="../media/image62.png"/><Relationship Id="rId37" Type="http://schemas.openxmlformats.org/officeDocument/2006/relationships/image" Target="../media/image5.png"/><Relationship Id="rId40" Type="http://schemas.openxmlformats.org/officeDocument/2006/relationships/image" Target="../media/image67.png"/><Relationship Id="rId45" Type="http://schemas.openxmlformats.org/officeDocument/2006/relationships/image" Target="../media/image8.png"/><Relationship Id="rId5" Type="http://schemas.openxmlformats.org/officeDocument/2006/relationships/image" Target="../media/image19.png"/><Relationship Id="rId15" Type="http://schemas.openxmlformats.org/officeDocument/2006/relationships/image" Target="../media/image27.png"/><Relationship Id="rId23" Type="http://schemas.openxmlformats.org/officeDocument/2006/relationships/image" Target="../media/image10.png"/><Relationship Id="rId28" Type="http://schemas.openxmlformats.org/officeDocument/2006/relationships/image" Target="../media/image58.png"/><Relationship Id="rId36" Type="http://schemas.openxmlformats.org/officeDocument/2006/relationships/image" Target="../media/image12.png"/><Relationship Id="rId10" Type="http://schemas.openxmlformats.org/officeDocument/2006/relationships/image" Target="../media/image21.png"/><Relationship Id="rId19" Type="http://schemas.openxmlformats.org/officeDocument/2006/relationships/image" Target="../media/image53.png"/><Relationship Id="rId31" Type="http://schemas.openxmlformats.org/officeDocument/2006/relationships/image" Target="../media/image61.png"/><Relationship Id="rId44" Type="http://schemas.openxmlformats.org/officeDocument/2006/relationships/image" Target="../media/image9.png"/><Relationship Id="rId4" Type="http://schemas.openxmlformats.org/officeDocument/2006/relationships/image" Target="../media/image20.png"/><Relationship Id="rId9" Type="http://schemas.openxmlformats.org/officeDocument/2006/relationships/image" Target="../media/image48.png"/><Relationship Id="rId14" Type="http://schemas.openxmlformats.org/officeDocument/2006/relationships/image" Target="../media/image50.png"/><Relationship Id="rId22" Type="http://schemas.openxmlformats.org/officeDocument/2006/relationships/image" Target="../media/image35.png"/><Relationship Id="rId27" Type="http://schemas.openxmlformats.org/officeDocument/2006/relationships/image" Target="../media/image57.png"/><Relationship Id="rId30" Type="http://schemas.openxmlformats.org/officeDocument/2006/relationships/image" Target="../media/image60.png"/><Relationship Id="rId35" Type="http://schemas.openxmlformats.org/officeDocument/2006/relationships/image" Target="../media/image65.png"/><Relationship Id="rId43" Type="http://schemas.openxmlformats.org/officeDocument/2006/relationships/image" Target="../media/image69.png"/><Relationship Id="rId48" Type="http://schemas.openxmlformats.org/officeDocument/2006/relationships/image" Target="../media/image37.png"/><Relationship Id="rId8" Type="http://schemas.openxmlformats.org/officeDocument/2006/relationships/image" Target="../media/image36.png"/><Relationship Id="rId3" Type="http://schemas.openxmlformats.org/officeDocument/2006/relationships/image" Target="../media/image28.png"/><Relationship Id="rId12" Type="http://schemas.openxmlformats.org/officeDocument/2006/relationships/image" Target="../media/image29.png"/><Relationship Id="rId17" Type="http://schemas.openxmlformats.org/officeDocument/2006/relationships/image" Target="../media/image52.png"/><Relationship Id="rId25" Type="http://schemas.openxmlformats.org/officeDocument/2006/relationships/image" Target="../media/image55.png"/><Relationship Id="rId33" Type="http://schemas.openxmlformats.org/officeDocument/2006/relationships/image" Target="../media/image63.png"/><Relationship Id="rId38" Type="http://schemas.openxmlformats.org/officeDocument/2006/relationships/image" Target="../media/image17.png"/><Relationship Id="rId46" Type="http://schemas.openxmlformats.org/officeDocument/2006/relationships/image" Target="../media/image70.png"/><Relationship Id="rId20" Type="http://schemas.openxmlformats.org/officeDocument/2006/relationships/image" Target="../media/image54.jpeg"/><Relationship Id="rId41" Type="http://schemas.openxmlformats.org/officeDocument/2006/relationships/image" Target="../media/image68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png"/><Relationship Id="rId13" Type="http://schemas.openxmlformats.org/officeDocument/2006/relationships/image" Target="../media/image27.png"/><Relationship Id="rId18" Type="http://schemas.openxmlformats.org/officeDocument/2006/relationships/image" Target="../media/image26.png"/><Relationship Id="rId26" Type="http://schemas.openxmlformats.org/officeDocument/2006/relationships/image" Target="../media/image34.png"/><Relationship Id="rId3" Type="http://schemas.openxmlformats.org/officeDocument/2006/relationships/image" Target="../media/image36.png"/><Relationship Id="rId21" Type="http://schemas.openxmlformats.org/officeDocument/2006/relationships/image" Target="../media/image73.png"/><Relationship Id="rId7" Type="http://schemas.openxmlformats.org/officeDocument/2006/relationships/image" Target="../media/image23.png"/><Relationship Id="rId12" Type="http://schemas.openxmlformats.org/officeDocument/2006/relationships/image" Target="../media/image50.png"/><Relationship Id="rId17" Type="http://schemas.openxmlformats.org/officeDocument/2006/relationships/image" Target="../media/image52.png"/><Relationship Id="rId25" Type="http://schemas.openxmlformats.org/officeDocument/2006/relationships/image" Target="../media/image33.png"/><Relationship Id="rId2" Type="http://schemas.openxmlformats.org/officeDocument/2006/relationships/image" Target="../media/image21.png"/><Relationship Id="rId16" Type="http://schemas.openxmlformats.org/officeDocument/2006/relationships/image" Target="../media/image46.png"/><Relationship Id="rId20" Type="http://schemas.openxmlformats.org/officeDocument/2006/relationships/image" Target="../media/image72.png"/><Relationship Id="rId29" Type="http://schemas.openxmlformats.org/officeDocument/2006/relationships/image" Target="../media/image37.png"/><Relationship Id="rId1" Type="http://schemas.openxmlformats.org/officeDocument/2006/relationships/image" Target="../media/image3.jpeg"/><Relationship Id="rId6" Type="http://schemas.openxmlformats.org/officeDocument/2006/relationships/image" Target="../media/image19.png"/><Relationship Id="rId11" Type="http://schemas.openxmlformats.org/officeDocument/2006/relationships/image" Target="../media/image24.png"/><Relationship Id="rId24" Type="http://schemas.openxmlformats.org/officeDocument/2006/relationships/image" Target="../media/image74.jpeg"/><Relationship Id="rId5" Type="http://schemas.openxmlformats.org/officeDocument/2006/relationships/image" Target="../media/image47.png"/><Relationship Id="rId15" Type="http://schemas.openxmlformats.org/officeDocument/2006/relationships/image" Target="../media/image71.png"/><Relationship Id="rId23" Type="http://schemas.openxmlformats.org/officeDocument/2006/relationships/image" Target="../media/image53.png"/><Relationship Id="rId28" Type="http://schemas.openxmlformats.org/officeDocument/2006/relationships/image" Target="../media/image10.png"/><Relationship Id="rId10" Type="http://schemas.openxmlformats.org/officeDocument/2006/relationships/image" Target="../media/image49.png"/><Relationship Id="rId19" Type="http://schemas.openxmlformats.org/officeDocument/2006/relationships/image" Target="../media/image30.png"/><Relationship Id="rId4" Type="http://schemas.openxmlformats.org/officeDocument/2006/relationships/image" Target="../media/image25.png"/><Relationship Id="rId9" Type="http://schemas.openxmlformats.org/officeDocument/2006/relationships/image" Target="../media/image28.png"/><Relationship Id="rId14" Type="http://schemas.openxmlformats.org/officeDocument/2006/relationships/image" Target="../media/image51.png"/><Relationship Id="rId22" Type="http://schemas.openxmlformats.org/officeDocument/2006/relationships/image" Target="../media/image31.png"/><Relationship Id="rId27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163286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750143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13</xdr:col>
      <xdr:colOff>299617</xdr:colOff>
      <xdr:row>3</xdr:row>
      <xdr:rowOff>58730</xdr:rowOff>
    </xdr:from>
    <xdr:to>
      <xdr:col>15</xdr:col>
      <xdr:colOff>40824</xdr:colOff>
      <xdr:row>4</xdr:row>
      <xdr:rowOff>40069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4758355" y="1138100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41</xdr:col>
      <xdr:colOff>1638300</xdr:colOff>
      <xdr:row>2</xdr:row>
      <xdr:rowOff>0</xdr:rowOff>
    </xdr:from>
    <xdr:to>
      <xdr:col>42</xdr:col>
      <xdr:colOff>4083</xdr:colOff>
      <xdr:row>3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oneCellAnchor>
    <xdr:from>
      <xdr:col>59</xdr:col>
      <xdr:colOff>0</xdr:colOff>
      <xdr:row>4</xdr:row>
      <xdr:rowOff>0</xdr:rowOff>
    </xdr:from>
    <xdr:ext cx="390476" cy="380952"/>
    <xdr:pic>
      <xdr:nvPicPr>
        <xdr:cNvPr id="138" name="Grafik 13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00450" y="723900"/>
          <a:ext cx="390476" cy="380952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5</xdr:row>
      <xdr:rowOff>0</xdr:rowOff>
    </xdr:from>
    <xdr:ext cx="371429" cy="371429"/>
    <xdr:pic>
      <xdr:nvPicPr>
        <xdr:cNvPr id="139" name="Grafik 13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00450" y="1085850"/>
          <a:ext cx="371429" cy="371429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6</xdr:row>
      <xdr:rowOff>0</xdr:rowOff>
    </xdr:from>
    <xdr:ext cx="400000" cy="400000"/>
    <xdr:pic>
      <xdr:nvPicPr>
        <xdr:cNvPr id="140" name="Grafik 13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00450" y="1447800"/>
          <a:ext cx="400000" cy="400000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7</xdr:row>
      <xdr:rowOff>0</xdr:rowOff>
    </xdr:from>
    <xdr:ext cx="400000" cy="314286"/>
    <xdr:pic>
      <xdr:nvPicPr>
        <xdr:cNvPr id="141" name="Grafik 14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600450" y="1809750"/>
          <a:ext cx="400000" cy="314286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8</xdr:row>
      <xdr:rowOff>0</xdr:rowOff>
    </xdr:from>
    <xdr:ext cx="342857" cy="333333"/>
    <xdr:pic>
      <xdr:nvPicPr>
        <xdr:cNvPr id="142" name="Grafik 14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00450" y="2171700"/>
          <a:ext cx="342857" cy="333333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9</xdr:row>
      <xdr:rowOff>0</xdr:rowOff>
    </xdr:from>
    <xdr:ext cx="323810" cy="314286"/>
    <xdr:pic>
      <xdr:nvPicPr>
        <xdr:cNvPr id="143" name="Grafik 1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00450" y="2533650"/>
          <a:ext cx="323810" cy="314286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10</xdr:row>
      <xdr:rowOff>0</xdr:rowOff>
    </xdr:from>
    <xdr:ext cx="361905" cy="342857"/>
    <xdr:pic>
      <xdr:nvPicPr>
        <xdr:cNvPr id="144" name="Grafik 14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00450" y="2895600"/>
          <a:ext cx="361905" cy="342857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11</xdr:row>
      <xdr:rowOff>0</xdr:rowOff>
    </xdr:from>
    <xdr:ext cx="390476" cy="323810"/>
    <xdr:pic>
      <xdr:nvPicPr>
        <xdr:cNvPr id="145" name="Grafik 14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00450" y="3257550"/>
          <a:ext cx="390476" cy="323810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12</xdr:row>
      <xdr:rowOff>0</xdr:rowOff>
    </xdr:from>
    <xdr:ext cx="314286" cy="276190"/>
    <xdr:pic>
      <xdr:nvPicPr>
        <xdr:cNvPr id="146" name="Grafik 14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00450" y="3619500"/>
          <a:ext cx="314286" cy="276190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13</xdr:row>
      <xdr:rowOff>0</xdr:rowOff>
    </xdr:from>
    <xdr:ext cx="380952" cy="380952"/>
    <xdr:pic>
      <xdr:nvPicPr>
        <xdr:cNvPr id="147" name="Grafik 146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00450" y="3981450"/>
          <a:ext cx="380952" cy="380952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14</xdr:row>
      <xdr:rowOff>0</xdr:rowOff>
    </xdr:from>
    <xdr:ext cx="400000" cy="361905"/>
    <xdr:pic>
      <xdr:nvPicPr>
        <xdr:cNvPr id="148" name="Grafik 147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600450" y="4343400"/>
          <a:ext cx="400000" cy="361905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15</xdr:row>
      <xdr:rowOff>0</xdr:rowOff>
    </xdr:from>
    <xdr:ext cx="361905" cy="352381"/>
    <xdr:pic>
      <xdr:nvPicPr>
        <xdr:cNvPr id="149" name="Grafik 1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600450" y="4705350"/>
          <a:ext cx="361905" cy="352381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16</xdr:row>
      <xdr:rowOff>0</xdr:rowOff>
    </xdr:from>
    <xdr:ext cx="361905" cy="380952"/>
    <xdr:pic>
      <xdr:nvPicPr>
        <xdr:cNvPr id="150" name="Grafik 149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600450" y="5067300"/>
          <a:ext cx="361905" cy="380952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17</xdr:row>
      <xdr:rowOff>0</xdr:rowOff>
    </xdr:from>
    <xdr:ext cx="390476" cy="371429"/>
    <xdr:pic>
      <xdr:nvPicPr>
        <xdr:cNvPr id="151" name="Grafik 150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600450" y="5429250"/>
          <a:ext cx="390476" cy="371429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18</xdr:row>
      <xdr:rowOff>0</xdr:rowOff>
    </xdr:from>
    <xdr:ext cx="342857" cy="323810"/>
    <xdr:pic>
      <xdr:nvPicPr>
        <xdr:cNvPr id="152" name="Grafik 15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600450" y="5791200"/>
          <a:ext cx="342857" cy="323810"/>
        </a:xfrm>
        <a:prstGeom prst="rect">
          <a:avLst/>
        </a:prstGeom>
      </xdr:spPr>
    </xdr:pic>
    <xdr:clientData/>
  </xdr:oneCellAnchor>
  <xdr:oneCellAnchor>
    <xdr:from>
      <xdr:col>59</xdr:col>
      <xdr:colOff>0</xdr:colOff>
      <xdr:row>19</xdr:row>
      <xdr:rowOff>0</xdr:rowOff>
    </xdr:from>
    <xdr:ext cx="333333" cy="352381"/>
    <xdr:pic>
      <xdr:nvPicPr>
        <xdr:cNvPr id="169" name="Grafik 168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00450" y="6153150"/>
          <a:ext cx="333333" cy="352381"/>
        </a:xfrm>
        <a:prstGeom prst="rect">
          <a:avLst/>
        </a:prstGeom>
      </xdr:spPr>
    </xdr:pic>
    <xdr:clientData/>
  </xdr:oneCellAnchor>
  <xdr:oneCellAnchor>
    <xdr:from>
      <xdr:col>59</xdr:col>
      <xdr:colOff>28574</xdr:colOff>
      <xdr:row>11</xdr:row>
      <xdr:rowOff>361949</xdr:rowOff>
    </xdr:from>
    <xdr:ext cx="379359" cy="333375"/>
    <xdr:pic>
      <xdr:nvPicPr>
        <xdr:cNvPr id="171" name="Grafik 170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29024" y="3619499"/>
          <a:ext cx="379359" cy="333375"/>
        </a:xfrm>
        <a:prstGeom prst="rect">
          <a:avLst/>
        </a:prstGeom>
      </xdr:spPr>
    </xdr:pic>
    <xdr:clientData/>
  </xdr:oneCellAnchor>
  <xdr:oneCellAnchor>
    <xdr:from>
      <xdr:col>59</xdr:col>
      <xdr:colOff>28575</xdr:colOff>
      <xdr:row>13</xdr:row>
      <xdr:rowOff>0</xdr:rowOff>
    </xdr:from>
    <xdr:ext cx="380952" cy="380952"/>
    <xdr:pic>
      <xdr:nvPicPr>
        <xdr:cNvPr id="172" name="Grafik 17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29025" y="3981450"/>
          <a:ext cx="380952" cy="380952"/>
        </a:xfrm>
        <a:prstGeom prst="rect">
          <a:avLst/>
        </a:prstGeom>
      </xdr:spPr>
    </xdr:pic>
    <xdr:clientData/>
  </xdr:oneCellAnchor>
  <xdr:oneCellAnchor>
    <xdr:from>
      <xdr:col>59</xdr:col>
      <xdr:colOff>28575</xdr:colOff>
      <xdr:row>14</xdr:row>
      <xdr:rowOff>0</xdr:rowOff>
    </xdr:from>
    <xdr:ext cx="400000" cy="361905"/>
    <xdr:pic>
      <xdr:nvPicPr>
        <xdr:cNvPr id="173" name="Grafik 172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629025" y="4343400"/>
          <a:ext cx="400000" cy="361905"/>
        </a:xfrm>
        <a:prstGeom prst="rect">
          <a:avLst/>
        </a:prstGeom>
      </xdr:spPr>
    </xdr:pic>
    <xdr:clientData/>
  </xdr:oneCellAnchor>
  <xdr:twoCellAnchor editAs="oneCell">
    <xdr:from>
      <xdr:col>60</xdr:col>
      <xdr:colOff>1771651</xdr:colOff>
      <xdr:row>2</xdr:row>
      <xdr:rowOff>0</xdr:rowOff>
    </xdr:from>
    <xdr:to>
      <xdr:col>60</xdr:col>
      <xdr:colOff>2163537</xdr:colOff>
      <xdr:row>3</xdr:row>
      <xdr:rowOff>0</xdr:rowOff>
    </xdr:to>
    <xdr:pic>
      <xdr:nvPicPr>
        <xdr:cNvPr id="175" name="Grafik 17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78865" y="0"/>
          <a:ext cx="391886" cy="367393"/>
        </a:xfrm>
        <a:prstGeom prst="rect">
          <a:avLst/>
        </a:prstGeom>
      </xdr:spPr>
    </xdr:pic>
    <xdr:clientData/>
  </xdr:twoCellAnchor>
  <xdr:twoCellAnchor editAs="oneCell">
    <xdr:from>
      <xdr:col>42</xdr:col>
      <xdr:colOff>1809751</xdr:colOff>
      <xdr:row>0</xdr:row>
      <xdr:rowOff>285750</xdr:rowOff>
    </xdr:from>
    <xdr:to>
      <xdr:col>42</xdr:col>
      <xdr:colOff>2217965</xdr:colOff>
      <xdr:row>1</xdr:row>
      <xdr:rowOff>285750</xdr:rowOff>
    </xdr:to>
    <xdr:pic>
      <xdr:nvPicPr>
        <xdr:cNvPr id="179" name="Grafik 17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47822" y="285750"/>
          <a:ext cx="408214" cy="367393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130629</xdr:colOff>
      <xdr:row>2</xdr:row>
      <xdr:rowOff>0</xdr:rowOff>
    </xdr:to>
    <xdr:pic>
      <xdr:nvPicPr>
        <xdr:cNvPr id="352" name="Grafik 35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130629</xdr:colOff>
      <xdr:row>2</xdr:row>
      <xdr:rowOff>0</xdr:rowOff>
    </xdr:to>
    <xdr:pic>
      <xdr:nvPicPr>
        <xdr:cNvPr id="353" name="Grafik 35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457200" cy="36739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47625</xdr:colOff>
      <xdr:row>0</xdr:row>
      <xdr:rowOff>314325</xdr:rowOff>
    </xdr:to>
    <xdr:pic>
      <xdr:nvPicPr>
        <xdr:cNvPr id="73" name="Grafik 1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071" y="0"/>
          <a:ext cx="374197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66676</xdr:colOff>
      <xdr:row>1</xdr:row>
      <xdr:rowOff>38100</xdr:rowOff>
    </xdr:to>
    <xdr:pic>
      <xdr:nvPicPr>
        <xdr:cNvPr id="74" name="Grafik 14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6036" y="0"/>
          <a:ext cx="393247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oneCellAnchor>
    <xdr:from>
      <xdr:col>41</xdr:col>
      <xdr:colOff>0</xdr:colOff>
      <xdr:row>6</xdr:row>
      <xdr:rowOff>0</xdr:rowOff>
    </xdr:from>
    <xdr:ext cx="507547" cy="367393"/>
    <xdr:pic>
      <xdr:nvPicPr>
        <xdr:cNvPr id="75" name="Grafik 23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447800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466725" cy="376918"/>
    <xdr:pic>
      <xdr:nvPicPr>
        <xdr:cNvPr id="76" name="Grafik 29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95600"/>
          <a:ext cx="4667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38100</xdr:colOff>
      <xdr:row>16</xdr:row>
      <xdr:rowOff>0</xdr:rowOff>
    </xdr:from>
    <xdr:ext cx="476250" cy="367393"/>
    <xdr:pic>
      <xdr:nvPicPr>
        <xdr:cNvPr id="77" name="Grafik 19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67300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38100</xdr:colOff>
      <xdr:row>10</xdr:row>
      <xdr:rowOff>323850</xdr:rowOff>
    </xdr:from>
    <xdr:ext cx="400000" cy="371429"/>
    <xdr:pic>
      <xdr:nvPicPr>
        <xdr:cNvPr id="78" name="Grafik 77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591300" y="3219450"/>
          <a:ext cx="400000" cy="371429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11</xdr:row>
      <xdr:rowOff>0</xdr:rowOff>
    </xdr:from>
    <xdr:ext cx="447675" cy="405493"/>
    <xdr:pic>
      <xdr:nvPicPr>
        <xdr:cNvPr id="79" name="Grafik 33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57550"/>
          <a:ext cx="447675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450397" cy="352425"/>
    <xdr:pic>
      <xdr:nvPicPr>
        <xdr:cNvPr id="80" name="Grafik 316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81450"/>
          <a:ext cx="45039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383722" cy="361950"/>
    <xdr:pic>
      <xdr:nvPicPr>
        <xdr:cNvPr id="81" name="Grafik 26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19500"/>
          <a:ext cx="383722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19050</xdr:colOff>
      <xdr:row>7</xdr:row>
      <xdr:rowOff>342900</xdr:rowOff>
    </xdr:from>
    <xdr:ext cx="429816" cy="361950"/>
    <xdr:pic>
      <xdr:nvPicPr>
        <xdr:cNvPr id="82" name="Grafik 81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572250" y="2152650"/>
          <a:ext cx="429816" cy="361950"/>
        </a:xfrm>
        <a:prstGeom prst="rect">
          <a:avLst/>
        </a:prstGeom>
      </xdr:spPr>
    </xdr:pic>
    <xdr:clientData/>
  </xdr:oneCellAnchor>
  <xdr:oneCellAnchor>
    <xdr:from>
      <xdr:col>41</xdr:col>
      <xdr:colOff>47625</xdr:colOff>
      <xdr:row>15</xdr:row>
      <xdr:rowOff>19050</xdr:rowOff>
    </xdr:from>
    <xdr:ext cx="352381" cy="333333"/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600825" y="4724400"/>
          <a:ext cx="352381" cy="333333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5</xdr:row>
      <xdr:rowOff>0</xdr:rowOff>
    </xdr:from>
    <xdr:ext cx="507547" cy="367393"/>
    <xdr:pic>
      <xdr:nvPicPr>
        <xdr:cNvPr id="84" name="Grafik 23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085850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41</xdr:col>
      <xdr:colOff>28575</xdr:colOff>
      <xdr:row>17</xdr:row>
      <xdr:rowOff>0</xdr:rowOff>
    </xdr:from>
    <xdr:to>
      <xdr:col>41</xdr:col>
      <xdr:colOff>434382</xdr:colOff>
      <xdr:row>18</xdr:row>
      <xdr:rowOff>28575</xdr:rowOff>
    </xdr:to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5" y="5429250"/>
          <a:ext cx="405807" cy="390525"/>
        </a:xfrm>
        <a:prstGeom prst="rect">
          <a:avLst/>
        </a:prstGeom>
      </xdr:spPr>
    </xdr:pic>
    <xdr:clientData/>
  </xdr:twoCellAnchor>
  <xdr:oneCellAnchor>
    <xdr:from>
      <xdr:col>41</xdr:col>
      <xdr:colOff>0</xdr:colOff>
      <xdr:row>4</xdr:row>
      <xdr:rowOff>0</xdr:rowOff>
    </xdr:from>
    <xdr:ext cx="476250" cy="376918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553200" y="723900"/>
          <a:ext cx="476250" cy="376918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19</xdr:row>
      <xdr:rowOff>0</xdr:rowOff>
    </xdr:from>
    <xdr:ext cx="323808" cy="376919"/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553200" y="6153150"/>
          <a:ext cx="323808" cy="376919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7</xdr:row>
      <xdr:rowOff>0</xdr:rowOff>
    </xdr:from>
    <xdr:ext cx="276190" cy="367393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553200" y="1809750"/>
          <a:ext cx="276190" cy="367393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9</xdr:row>
      <xdr:rowOff>0</xdr:rowOff>
    </xdr:from>
    <xdr:ext cx="371475" cy="304800"/>
    <xdr:pic>
      <xdr:nvPicPr>
        <xdr:cNvPr id="89" name="Grafik 18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53365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361905" cy="342857"/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553200" y="4343400"/>
          <a:ext cx="361905" cy="342857"/>
        </a:xfrm>
        <a:prstGeom prst="rect">
          <a:avLst/>
        </a:prstGeom>
      </xdr:spPr>
    </xdr:pic>
    <xdr:clientData/>
  </xdr:oneCellAnchor>
  <xdr:twoCellAnchor editAs="oneCell">
    <xdr:from>
      <xdr:col>41</xdr:col>
      <xdr:colOff>28575</xdr:colOff>
      <xdr:row>18</xdr:row>
      <xdr:rowOff>66676</xdr:rowOff>
    </xdr:from>
    <xdr:to>
      <xdr:col>41</xdr:col>
      <xdr:colOff>333435</xdr:colOff>
      <xdr:row>19</xdr:row>
      <xdr:rowOff>28576</xdr:rowOff>
    </xdr:to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581775" y="5857876"/>
          <a:ext cx="304860" cy="323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28575</xdr:colOff>
      <xdr:row>9</xdr:row>
      <xdr:rowOff>47625</xdr:rowOff>
    </xdr:from>
    <xdr:ext cx="552662" cy="400050"/>
    <xdr:pic>
      <xdr:nvPicPr>
        <xdr:cNvPr id="19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6419850"/>
          <a:ext cx="552662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323850</xdr:colOff>
      <xdr:row>8</xdr:row>
      <xdr:rowOff>0</xdr:rowOff>
    </xdr:from>
    <xdr:to>
      <xdr:col>4</xdr:col>
      <xdr:colOff>9525</xdr:colOff>
      <xdr:row>8</xdr:row>
      <xdr:rowOff>438150</xdr:rowOff>
    </xdr:to>
    <xdr:pic>
      <xdr:nvPicPr>
        <xdr:cNvPr id="2" name="Grafik 9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5610225"/>
          <a:ext cx="4953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2</xdr:row>
      <xdr:rowOff>0</xdr:rowOff>
    </xdr:from>
    <xdr:to>
      <xdr:col>4</xdr:col>
      <xdr:colOff>85725</xdr:colOff>
      <xdr:row>2</xdr:row>
      <xdr:rowOff>447675</xdr:rowOff>
    </xdr:to>
    <xdr:pic>
      <xdr:nvPicPr>
        <xdr:cNvPr id="3" name="Grafik 8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038225"/>
          <a:ext cx="5715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0</xdr:row>
      <xdr:rowOff>276225</xdr:rowOff>
    </xdr:from>
    <xdr:to>
      <xdr:col>1</xdr:col>
      <xdr:colOff>123825</xdr:colOff>
      <xdr:row>1</xdr:row>
      <xdr:rowOff>504825</xdr:rowOff>
    </xdr:to>
    <xdr:pic>
      <xdr:nvPicPr>
        <xdr:cNvPr id="4" name="Grafik 4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76225"/>
          <a:ext cx="5905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8</xdr:row>
      <xdr:rowOff>19050</xdr:rowOff>
    </xdr:from>
    <xdr:to>
      <xdr:col>1</xdr:col>
      <xdr:colOff>66675</xdr:colOff>
      <xdr:row>8</xdr:row>
      <xdr:rowOff>447675</xdr:rowOff>
    </xdr:to>
    <xdr:pic>
      <xdr:nvPicPr>
        <xdr:cNvPr id="5" name="Grafik 5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629275"/>
          <a:ext cx="5048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466725</xdr:colOff>
      <xdr:row>7</xdr:row>
      <xdr:rowOff>485775</xdr:rowOff>
    </xdr:to>
    <xdr:pic>
      <xdr:nvPicPr>
        <xdr:cNvPr id="6" name="Grafik 5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8225"/>
          <a:ext cx="4667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28575</xdr:colOff>
      <xdr:row>6</xdr:row>
      <xdr:rowOff>523875</xdr:rowOff>
    </xdr:to>
    <xdr:pic>
      <xdr:nvPicPr>
        <xdr:cNvPr id="7" name="Grafik 5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114300</xdr:colOff>
      <xdr:row>5</xdr:row>
      <xdr:rowOff>466725</xdr:rowOff>
    </xdr:to>
    <xdr:pic>
      <xdr:nvPicPr>
        <xdr:cNvPr id="8" name="Grafik 5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6000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76200</xdr:colOff>
      <xdr:row>4</xdr:row>
      <xdr:rowOff>523875</xdr:rowOff>
    </xdr:to>
    <xdr:pic>
      <xdr:nvPicPr>
        <xdr:cNvPr id="9" name="Grafik 6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561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114300</xdr:colOff>
      <xdr:row>3</xdr:row>
      <xdr:rowOff>552450</xdr:rowOff>
    </xdr:to>
    <xdr:pic>
      <xdr:nvPicPr>
        <xdr:cNvPr id="10" name="Grafik 6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0225"/>
          <a:ext cx="6000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85725</xdr:colOff>
      <xdr:row>2</xdr:row>
      <xdr:rowOff>581025</xdr:rowOff>
    </xdr:to>
    <xdr:pic>
      <xdr:nvPicPr>
        <xdr:cNvPr id="11" name="Grafik 6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225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323850</xdr:colOff>
      <xdr:row>1</xdr:row>
      <xdr:rowOff>0</xdr:rowOff>
    </xdr:from>
    <xdr:to>
      <xdr:col>4</xdr:col>
      <xdr:colOff>152400</xdr:colOff>
      <xdr:row>1</xdr:row>
      <xdr:rowOff>514350</xdr:rowOff>
    </xdr:to>
    <xdr:pic>
      <xdr:nvPicPr>
        <xdr:cNvPr id="12" name="Grafik 8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76225"/>
          <a:ext cx="6381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123825</xdr:colOff>
      <xdr:row>3</xdr:row>
      <xdr:rowOff>571500</xdr:rowOff>
    </xdr:to>
    <xdr:pic>
      <xdr:nvPicPr>
        <xdr:cNvPr id="13" name="Grafik 8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800225"/>
          <a:ext cx="6096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209550</xdr:colOff>
      <xdr:row>4</xdr:row>
      <xdr:rowOff>571500</xdr:rowOff>
    </xdr:to>
    <xdr:pic>
      <xdr:nvPicPr>
        <xdr:cNvPr id="14" name="Grafik 9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2562225"/>
          <a:ext cx="695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4</xdr:col>
      <xdr:colOff>161925</xdr:colOff>
      <xdr:row>5</xdr:row>
      <xdr:rowOff>609600</xdr:rowOff>
    </xdr:to>
    <xdr:pic>
      <xdr:nvPicPr>
        <xdr:cNvPr id="15" name="Grafik 9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3324225"/>
          <a:ext cx="647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95250</xdr:colOff>
      <xdr:row>6</xdr:row>
      <xdr:rowOff>533400</xdr:rowOff>
    </xdr:to>
    <xdr:pic>
      <xdr:nvPicPr>
        <xdr:cNvPr id="16" name="Grafik 9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086225"/>
          <a:ext cx="5810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114300</xdr:colOff>
      <xdr:row>7</xdr:row>
      <xdr:rowOff>533400</xdr:rowOff>
    </xdr:to>
    <xdr:pic>
      <xdr:nvPicPr>
        <xdr:cNvPr id="17" name="Grafik 9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848225"/>
          <a:ext cx="6000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291635</xdr:colOff>
      <xdr:row>10</xdr:row>
      <xdr:rowOff>733792</xdr:rowOff>
    </xdr:from>
    <xdr:to>
      <xdr:col>4</xdr:col>
      <xdr:colOff>151865</xdr:colOff>
      <xdr:row>11</xdr:row>
      <xdr:rowOff>561976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72885" y="7868017"/>
          <a:ext cx="669855" cy="59018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</xdr:row>
      <xdr:rowOff>685800</xdr:rowOff>
    </xdr:from>
    <xdr:to>
      <xdr:col>1</xdr:col>
      <xdr:colOff>28576</xdr:colOff>
      <xdr:row>10</xdr:row>
      <xdr:rowOff>464332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" y="7058025"/>
          <a:ext cx="514350" cy="54053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8</xdr:row>
      <xdr:rowOff>742950</xdr:rowOff>
    </xdr:from>
    <xdr:ext cx="679096" cy="523875"/>
    <xdr:pic>
      <xdr:nvPicPr>
        <xdr:cNvPr id="33" name="Grafik 1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3175"/>
          <a:ext cx="679096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266700</xdr:colOff>
      <xdr:row>9</xdr:row>
      <xdr:rowOff>714374</xdr:rowOff>
    </xdr:from>
    <xdr:to>
      <xdr:col>3</xdr:col>
      <xdr:colOff>428625</xdr:colOff>
      <xdr:row>10</xdr:row>
      <xdr:rowOff>410019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647950" y="7086599"/>
          <a:ext cx="485775" cy="4576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752476</xdr:rowOff>
    </xdr:from>
    <xdr:to>
      <xdr:col>0</xdr:col>
      <xdr:colOff>402965</xdr:colOff>
      <xdr:row>14</xdr:row>
      <xdr:rowOff>438150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72701"/>
          <a:ext cx="402965" cy="447674"/>
        </a:xfrm>
        <a:prstGeom prst="rect">
          <a:avLst/>
        </a:prstGeom>
      </xdr:spPr>
    </xdr:pic>
    <xdr:clientData/>
  </xdr:twoCellAnchor>
  <xdr:oneCellAnchor>
    <xdr:from>
      <xdr:col>3</xdr:col>
      <xdr:colOff>9525</xdr:colOff>
      <xdr:row>12</xdr:row>
      <xdr:rowOff>742950</xdr:rowOff>
    </xdr:from>
    <xdr:ext cx="425508" cy="495300"/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14625" y="9401175"/>
          <a:ext cx="425508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723900</xdr:rowOff>
    </xdr:from>
    <xdr:ext cx="400986" cy="533400"/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8620125"/>
          <a:ext cx="400986" cy="5334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28575</xdr:rowOff>
    </xdr:from>
    <xdr:ext cx="522817" cy="495300"/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9448800"/>
          <a:ext cx="522817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673970" cy="533400"/>
    <xdr:pic>
      <xdr:nvPicPr>
        <xdr:cNvPr id="61" name="Grafik 60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7896225"/>
          <a:ext cx="673970" cy="5334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12</xdr:row>
      <xdr:rowOff>0</xdr:rowOff>
    </xdr:from>
    <xdr:ext cx="578979" cy="419100"/>
    <xdr:pic>
      <xdr:nvPicPr>
        <xdr:cNvPr id="62" name="Grafik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8658225"/>
          <a:ext cx="578979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9525</xdr:colOff>
      <xdr:row>15</xdr:row>
      <xdr:rowOff>28575</xdr:rowOff>
    </xdr:from>
    <xdr:ext cx="507588" cy="552450"/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714625" y="10972800"/>
          <a:ext cx="507588" cy="552450"/>
        </a:xfrm>
        <a:prstGeom prst="rect">
          <a:avLst/>
        </a:prstGeom>
      </xdr:spPr>
    </xdr:pic>
    <xdr:clientData/>
  </xdr:oneCellAnchor>
  <xdr:oneCellAnchor>
    <xdr:from>
      <xdr:col>3</xdr:col>
      <xdr:colOff>31295</xdr:colOff>
      <xdr:row>13</xdr:row>
      <xdr:rowOff>749753</xdr:rowOff>
    </xdr:from>
    <xdr:ext cx="363317" cy="450397"/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736395" y="10169978"/>
          <a:ext cx="363317" cy="45039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714376</xdr:rowOff>
    </xdr:from>
    <xdr:ext cx="375586" cy="476249"/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10896601"/>
          <a:ext cx="375586" cy="47624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730704</xdr:rowOff>
    </xdr:from>
    <xdr:ext cx="425268" cy="507546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2436929"/>
          <a:ext cx="425268" cy="507546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18</xdr:row>
      <xdr:rowOff>742950</xdr:rowOff>
    </xdr:from>
    <xdr:ext cx="478860" cy="571500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724150" y="13973175"/>
          <a:ext cx="478860" cy="571500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18</xdr:row>
      <xdr:rowOff>752474</xdr:rowOff>
    </xdr:from>
    <xdr:ext cx="391072" cy="466725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525" y="13982699"/>
          <a:ext cx="391072" cy="466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13608</xdr:rowOff>
    </xdr:from>
    <xdr:ext cx="457454" cy="443592"/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13243833"/>
          <a:ext cx="457454" cy="443592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17</xdr:row>
      <xdr:rowOff>733425</xdr:rowOff>
    </xdr:from>
    <xdr:ext cx="430986" cy="514350"/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33675" y="13201650"/>
          <a:ext cx="430986" cy="51435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19091</xdr:rowOff>
    </xdr:from>
    <xdr:ext cx="546453" cy="514309"/>
    <xdr:pic>
      <xdr:nvPicPr>
        <xdr:cNvPr id="94" name="Grafik 9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11725316"/>
          <a:ext cx="546453" cy="514309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15</xdr:row>
      <xdr:rowOff>761999</xdr:rowOff>
    </xdr:from>
    <xdr:ext cx="411385" cy="485775"/>
    <xdr:pic>
      <xdr:nvPicPr>
        <xdr:cNvPr id="95" name="Grafik 94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714625" y="11706224"/>
          <a:ext cx="411385" cy="48577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17</xdr:row>
      <xdr:rowOff>19050</xdr:rowOff>
    </xdr:from>
    <xdr:ext cx="419451" cy="495300"/>
    <xdr:pic>
      <xdr:nvPicPr>
        <xdr:cNvPr id="96" name="Grafik 9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14624" y="12487275"/>
          <a:ext cx="419451" cy="4953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723900</xdr:rowOff>
    </xdr:from>
    <xdr:ext cx="606974" cy="533400"/>
    <xdr:pic>
      <xdr:nvPicPr>
        <xdr:cNvPr id="112" name="Grafik 111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20050125"/>
          <a:ext cx="606974" cy="533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20</xdr:row>
      <xdr:rowOff>9525</xdr:rowOff>
    </xdr:from>
    <xdr:ext cx="432330" cy="409575"/>
    <xdr:pic>
      <xdr:nvPicPr>
        <xdr:cNvPr id="113" name="Grafik 112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8100" y="14763750"/>
          <a:ext cx="432330" cy="409575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20</xdr:row>
      <xdr:rowOff>9525</xdr:rowOff>
    </xdr:from>
    <xdr:ext cx="457200" cy="457200"/>
    <xdr:pic>
      <xdr:nvPicPr>
        <xdr:cNvPr id="114" name="Grafik 11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714625" y="14763750"/>
          <a:ext cx="457200" cy="457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19050</xdr:rowOff>
    </xdr:from>
    <xdr:ext cx="520698" cy="495300"/>
    <xdr:pic>
      <xdr:nvPicPr>
        <xdr:cNvPr id="115" name="Grafik 114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15535275"/>
          <a:ext cx="520698" cy="495300"/>
        </a:xfrm>
        <a:prstGeom prst="rect">
          <a:avLst/>
        </a:prstGeom>
      </xdr:spPr>
    </xdr:pic>
    <xdr:clientData/>
  </xdr:oneCellAnchor>
  <xdr:oneCellAnchor>
    <xdr:from>
      <xdr:col>3</xdr:col>
      <xdr:colOff>28575</xdr:colOff>
      <xdr:row>21</xdr:row>
      <xdr:rowOff>19050</xdr:rowOff>
    </xdr:from>
    <xdr:ext cx="367393" cy="426970"/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733675" y="15535275"/>
          <a:ext cx="367393" cy="42697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19050</xdr:rowOff>
    </xdr:from>
    <xdr:ext cx="390525" cy="503720"/>
    <xdr:pic>
      <xdr:nvPicPr>
        <xdr:cNvPr id="117" name="Grafik 116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16297275"/>
          <a:ext cx="390525" cy="503720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21</xdr:row>
      <xdr:rowOff>748394</xdr:rowOff>
    </xdr:from>
    <xdr:ext cx="531845" cy="489856"/>
    <xdr:pic>
      <xdr:nvPicPr>
        <xdr:cNvPr id="118" name="Grafik 117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67001" y="16264619"/>
          <a:ext cx="531845" cy="48985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733425</xdr:rowOff>
    </xdr:from>
    <xdr:ext cx="547436" cy="495300"/>
    <xdr:pic>
      <xdr:nvPicPr>
        <xdr:cNvPr id="119" name="Grafik 118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17011650"/>
          <a:ext cx="547436" cy="495300"/>
        </a:xfrm>
        <a:prstGeom prst="rect">
          <a:avLst/>
        </a:prstGeom>
      </xdr:spPr>
    </xdr:pic>
    <xdr:clientData/>
  </xdr:oneCellAnchor>
  <xdr:oneCellAnchor>
    <xdr:from>
      <xdr:col>2</xdr:col>
      <xdr:colOff>284388</xdr:colOff>
      <xdr:row>22</xdr:row>
      <xdr:rowOff>760638</xdr:rowOff>
    </xdr:from>
    <xdr:ext cx="564451" cy="477612"/>
    <xdr:pic>
      <xdr:nvPicPr>
        <xdr:cNvPr id="120" name="Grafik 119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665638" y="17038863"/>
          <a:ext cx="564451" cy="47761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742951</xdr:rowOff>
    </xdr:from>
    <xdr:ext cx="618258" cy="600074"/>
    <xdr:pic>
      <xdr:nvPicPr>
        <xdr:cNvPr id="121" name="Grafik 120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17783176"/>
          <a:ext cx="618258" cy="600074"/>
        </a:xfrm>
        <a:prstGeom prst="rect">
          <a:avLst/>
        </a:prstGeom>
      </xdr:spPr>
    </xdr:pic>
    <xdr:clientData/>
  </xdr:oneCellAnchor>
  <xdr:oneCellAnchor>
    <xdr:from>
      <xdr:col>3</xdr:col>
      <xdr:colOff>34018</xdr:colOff>
      <xdr:row>24</xdr:row>
      <xdr:rowOff>36738</xdr:rowOff>
    </xdr:from>
    <xdr:ext cx="340745" cy="439511"/>
    <xdr:pic>
      <xdr:nvPicPr>
        <xdr:cNvPr id="122" name="Grafik 121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739118" y="17838963"/>
          <a:ext cx="340745" cy="43951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760640</xdr:rowOff>
    </xdr:from>
    <xdr:ext cx="481459" cy="468085"/>
    <xdr:pic>
      <xdr:nvPicPr>
        <xdr:cNvPr id="123" name="Grafik 122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18562865"/>
          <a:ext cx="481459" cy="468085"/>
        </a:xfrm>
        <a:prstGeom prst="rect">
          <a:avLst/>
        </a:prstGeom>
      </xdr:spPr>
    </xdr:pic>
    <xdr:clientData/>
  </xdr:oneCellAnchor>
  <xdr:oneCellAnchor>
    <xdr:from>
      <xdr:col>3</xdr:col>
      <xdr:colOff>31296</xdr:colOff>
      <xdr:row>25</xdr:row>
      <xdr:rowOff>12664</xdr:rowOff>
    </xdr:from>
    <xdr:ext cx="416379" cy="432393"/>
    <xdr:pic>
      <xdr:nvPicPr>
        <xdr:cNvPr id="124" name="Grafik 123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736396" y="18576889"/>
          <a:ext cx="416379" cy="432393"/>
        </a:xfrm>
        <a:prstGeom prst="rect">
          <a:avLst/>
        </a:prstGeom>
      </xdr:spPr>
    </xdr:pic>
    <xdr:clientData/>
  </xdr:oneCellAnchor>
  <xdr:oneCellAnchor>
    <xdr:from>
      <xdr:col>0</xdr:col>
      <xdr:colOff>23132</xdr:colOff>
      <xdr:row>25</xdr:row>
      <xdr:rowOff>760639</xdr:rowOff>
    </xdr:from>
    <xdr:ext cx="442784" cy="468086"/>
    <xdr:pic>
      <xdr:nvPicPr>
        <xdr:cNvPr id="125" name="Grafik 12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132" y="19324864"/>
          <a:ext cx="442784" cy="468086"/>
        </a:xfrm>
        <a:prstGeom prst="rect">
          <a:avLst/>
        </a:prstGeom>
      </xdr:spPr>
    </xdr:pic>
    <xdr:clientData/>
  </xdr:oneCellAnchor>
  <xdr:oneCellAnchor>
    <xdr:from>
      <xdr:col>2</xdr:col>
      <xdr:colOff>314325</xdr:colOff>
      <xdr:row>26</xdr:row>
      <xdr:rowOff>19050</xdr:rowOff>
    </xdr:from>
    <xdr:ext cx="505384" cy="419100"/>
    <xdr:pic>
      <xdr:nvPicPr>
        <xdr:cNvPr id="126" name="Grafik 125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695575" y="19345275"/>
          <a:ext cx="505384" cy="419100"/>
        </a:xfrm>
        <a:prstGeom prst="rect">
          <a:avLst/>
        </a:prstGeom>
      </xdr:spPr>
    </xdr:pic>
    <xdr:clientData/>
  </xdr:oneCellAnchor>
  <xdr:twoCellAnchor editAs="oneCell">
    <xdr:from>
      <xdr:col>3</xdr:col>
      <xdr:colOff>9526</xdr:colOff>
      <xdr:row>27</xdr:row>
      <xdr:rowOff>19050</xdr:rowOff>
    </xdr:from>
    <xdr:to>
      <xdr:col>4</xdr:col>
      <xdr:colOff>38101</xdr:colOff>
      <xdr:row>27</xdr:row>
      <xdr:rowOff>565439</xdr:rowOff>
    </xdr:to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714626" y="20107275"/>
          <a:ext cx="514350" cy="54638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17</xdr:row>
      <xdr:rowOff>0</xdr:rowOff>
    </xdr:from>
    <xdr:to>
      <xdr:col>1</xdr:col>
      <xdr:colOff>66675</xdr:colOff>
      <xdr:row>17</xdr:row>
      <xdr:rowOff>0</xdr:rowOff>
    </xdr:to>
    <xdr:cxnSp macro="">
      <xdr:nvCxnSpPr>
        <xdr:cNvPr id="2" name="Gerade Verbindung 14"/>
        <xdr:cNvCxnSpPr>
          <a:cxnSpLocks noChangeShapeType="1"/>
        </xdr:cNvCxnSpPr>
      </xdr:nvCxnSpPr>
      <xdr:spPr bwMode="auto">
        <a:xfrm flipH="1" flipV="1">
          <a:off x="6762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17</xdr:row>
      <xdr:rowOff>0</xdr:rowOff>
    </xdr:from>
    <xdr:to>
      <xdr:col>1</xdr:col>
      <xdr:colOff>28575</xdr:colOff>
      <xdr:row>17</xdr:row>
      <xdr:rowOff>0</xdr:rowOff>
    </xdr:to>
    <xdr:cxnSp macro="">
      <xdr:nvCxnSpPr>
        <xdr:cNvPr id="3" name="Gerade Verbindung 32"/>
        <xdr:cNvCxnSpPr>
          <a:cxnSpLocks noChangeShapeType="1"/>
        </xdr:cNvCxnSpPr>
      </xdr:nvCxnSpPr>
      <xdr:spPr bwMode="auto">
        <a:xfrm flipH="1" flipV="1">
          <a:off x="6381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28</xdr:col>
      <xdr:colOff>1638300</xdr:colOff>
      <xdr:row>2</xdr:row>
      <xdr:rowOff>0</xdr:rowOff>
    </xdr:from>
    <xdr:to>
      <xdr:col>28</xdr:col>
      <xdr:colOff>1638300</xdr:colOff>
      <xdr:row>3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98800" y="0"/>
          <a:ext cx="0" cy="361950"/>
        </a:xfrm>
        <a:prstGeom prst="rect">
          <a:avLst/>
        </a:prstGeom>
      </xdr:spPr>
    </xdr:pic>
    <xdr:clientData/>
  </xdr:twoCellAnchor>
  <xdr:oneCellAnchor>
    <xdr:from>
      <xdr:col>4</xdr:col>
      <xdr:colOff>16329</xdr:colOff>
      <xdr:row>3</xdr:row>
      <xdr:rowOff>0</xdr:rowOff>
    </xdr:from>
    <xdr:ext cx="393247" cy="405493"/>
    <xdr:pic>
      <xdr:nvPicPr>
        <xdr:cNvPr id="72" name="Grafik 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29" y="367393"/>
          <a:ext cx="393247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9525</xdr:colOff>
      <xdr:row>10</xdr:row>
      <xdr:rowOff>0</xdr:rowOff>
    </xdr:from>
    <xdr:ext cx="371475" cy="304800"/>
    <xdr:pic>
      <xdr:nvPicPr>
        <xdr:cNvPr id="74" name="Grafik 1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382" y="1102179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</xdr:row>
      <xdr:rowOff>333375</xdr:rowOff>
    </xdr:from>
    <xdr:ext cx="476250" cy="367393"/>
    <xdr:pic>
      <xdr:nvPicPr>
        <xdr:cNvPr id="75" name="Grafik 1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8857" y="1435554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15</xdr:row>
      <xdr:rowOff>352426</xdr:rowOff>
    </xdr:from>
    <xdr:ext cx="419100" cy="367393"/>
    <xdr:pic>
      <xdr:nvPicPr>
        <xdr:cNvPr id="76" name="Grafik 2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8857" y="1821997"/>
          <a:ext cx="41910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16329</xdr:colOff>
      <xdr:row>5</xdr:row>
      <xdr:rowOff>1</xdr:rowOff>
    </xdr:from>
    <xdr:ext cx="336097" cy="352425"/>
    <xdr:pic>
      <xdr:nvPicPr>
        <xdr:cNvPr id="77" name="Grafik 314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186" y="2204358"/>
          <a:ext cx="33609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16329</xdr:colOff>
      <xdr:row>4</xdr:row>
      <xdr:rowOff>0</xdr:rowOff>
    </xdr:from>
    <xdr:ext cx="507547" cy="367393"/>
    <xdr:pic>
      <xdr:nvPicPr>
        <xdr:cNvPr id="78" name="Grafik 2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29" y="1102179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16329</xdr:colOff>
      <xdr:row>14</xdr:row>
      <xdr:rowOff>0</xdr:rowOff>
    </xdr:from>
    <xdr:ext cx="383722" cy="361950"/>
    <xdr:pic>
      <xdr:nvPicPr>
        <xdr:cNvPr id="79" name="Grafik 2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186" y="3673929"/>
          <a:ext cx="383722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16329</xdr:colOff>
      <xdr:row>13</xdr:row>
      <xdr:rowOff>1</xdr:rowOff>
    </xdr:from>
    <xdr:ext cx="450397" cy="352425"/>
    <xdr:pic>
      <xdr:nvPicPr>
        <xdr:cNvPr id="80" name="Grafik 316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186" y="3306537"/>
          <a:ext cx="45039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16329</xdr:colOff>
      <xdr:row>16</xdr:row>
      <xdr:rowOff>0</xdr:rowOff>
    </xdr:from>
    <xdr:ext cx="498022" cy="405493"/>
    <xdr:pic>
      <xdr:nvPicPr>
        <xdr:cNvPr id="81" name="Grafik 2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186" y="2939143"/>
          <a:ext cx="498022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9525</xdr:colOff>
      <xdr:row>6</xdr:row>
      <xdr:rowOff>1</xdr:rowOff>
    </xdr:from>
    <xdr:ext cx="466725" cy="376918"/>
    <xdr:pic>
      <xdr:nvPicPr>
        <xdr:cNvPr id="82" name="Grafik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382" y="4041322"/>
          <a:ext cx="4667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9525</xdr:colOff>
      <xdr:row>12</xdr:row>
      <xdr:rowOff>0</xdr:rowOff>
    </xdr:from>
    <xdr:ext cx="495300" cy="462643"/>
    <xdr:pic>
      <xdr:nvPicPr>
        <xdr:cNvPr id="83" name="Grafik 31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382" y="4408715"/>
          <a:ext cx="495300" cy="462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9525</xdr:colOff>
      <xdr:row>12</xdr:row>
      <xdr:rowOff>1</xdr:rowOff>
    </xdr:from>
    <xdr:ext cx="447675" cy="405493"/>
    <xdr:pic>
      <xdr:nvPicPr>
        <xdr:cNvPr id="84" name="Grafik 3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382" y="4776108"/>
          <a:ext cx="447675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9525</xdr:colOff>
      <xdr:row>9</xdr:row>
      <xdr:rowOff>0</xdr:rowOff>
    </xdr:from>
    <xdr:ext cx="428625" cy="376918"/>
    <xdr:pic>
      <xdr:nvPicPr>
        <xdr:cNvPr id="85" name="Grafik 35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382" y="5143500"/>
          <a:ext cx="4286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507547" cy="367393"/>
    <xdr:pic>
      <xdr:nvPicPr>
        <xdr:cNvPr id="22" name="Grafik 2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2929" y="2939143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47625</xdr:colOff>
      <xdr:row>1</xdr:row>
      <xdr:rowOff>307522</xdr:rowOff>
    </xdr:from>
    <xdr:to>
      <xdr:col>0</xdr:col>
      <xdr:colOff>537482</xdr:colOff>
      <xdr:row>3</xdr:row>
      <xdr:rowOff>12897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" y="669472"/>
          <a:ext cx="489857" cy="429275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8</xdr:row>
      <xdr:rowOff>0</xdr:rowOff>
    </xdr:from>
    <xdr:ext cx="466725" cy="376918"/>
    <xdr:pic>
      <xdr:nvPicPr>
        <xdr:cNvPr id="25" name="Grafik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2929" y="6245679"/>
          <a:ext cx="4667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28575</xdr:colOff>
      <xdr:row>16</xdr:row>
      <xdr:rowOff>9525</xdr:rowOff>
    </xdr:from>
    <xdr:ext cx="428625" cy="376918"/>
    <xdr:pic>
      <xdr:nvPicPr>
        <xdr:cNvPr id="26" name="Grafik 35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5800725"/>
          <a:ext cx="4286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7</xdr:row>
      <xdr:rowOff>0</xdr:rowOff>
    </xdr:from>
    <xdr:to>
      <xdr:col>0</xdr:col>
      <xdr:colOff>459922</xdr:colOff>
      <xdr:row>8</xdr:row>
      <xdr:rowOff>38100</xdr:rowOff>
    </xdr:to>
    <xdr:pic>
      <xdr:nvPicPr>
        <xdr:cNvPr id="27" name="Grafik 3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4357"/>
          <a:ext cx="459922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24935</xdr:colOff>
      <xdr:row>16</xdr:row>
      <xdr:rowOff>352791</xdr:rowOff>
    </xdr:from>
    <xdr:to>
      <xdr:col>4</xdr:col>
      <xdr:colOff>399515</xdr:colOff>
      <xdr:row>18</xdr:row>
      <xdr:rowOff>33670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301535" y="2886441"/>
          <a:ext cx="374580" cy="404779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5</xdr:row>
      <xdr:rowOff>0</xdr:rowOff>
    </xdr:from>
    <xdr:ext cx="371475" cy="304800"/>
    <xdr:pic>
      <xdr:nvPicPr>
        <xdr:cNvPr id="33" name="Grafik 1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14478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38100</xdr:colOff>
      <xdr:row>14</xdr:row>
      <xdr:rowOff>0</xdr:rowOff>
    </xdr:from>
    <xdr:ext cx="476250" cy="367393"/>
    <xdr:pic>
      <xdr:nvPicPr>
        <xdr:cNvPr id="35" name="Grafik 1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5067300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38100</xdr:colOff>
      <xdr:row>8</xdr:row>
      <xdr:rowOff>323850</xdr:rowOff>
    </xdr:from>
    <xdr:to>
      <xdr:col>4</xdr:col>
      <xdr:colOff>438100</xdr:colOff>
      <xdr:row>9</xdr:row>
      <xdr:rowOff>333329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314700" y="1409700"/>
          <a:ext cx="400000" cy="371429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9</xdr:row>
      <xdr:rowOff>0</xdr:rowOff>
    </xdr:from>
    <xdr:ext cx="447675" cy="405493"/>
    <xdr:pic>
      <xdr:nvPicPr>
        <xdr:cNvPr id="38" name="Grafik 3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3981450"/>
          <a:ext cx="447675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450397" cy="352425"/>
    <xdr:pic>
      <xdr:nvPicPr>
        <xdr:cNvPr id="39" name="Grafik 316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4343400"/>
          <a:ext cx="45039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383722" cy="361950"/>
    <xdr:pic>
      <xdr:nvPicPr>
        <xdr:cNvPr id="41" name="Grafik 2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4705350"/>
          <a:ext cx="383722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498022" cy="405493"/>
    <xdr:pic>
      <xdr:nvPicPr>
        <xdr:cNvPr id="44" name="Grafik 2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5791200"/>
          <a:ext cx="498022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19050</xdr:colOff>
      <xdr:row>5</xdr:row>
      <xdr:rowOff>342900</xdr:rowOff>
    </xdr:from>
    <xdr:to>
      <xdr:col>4</xdr:col>
      <xdr:colOff>448866</xdr:colOff>
      <xdr:row>6</xdr:row>
      <xdr:rowOff>342900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19500" y="2152650"/>
          <a:ext cx="429816" cy="361950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3</xdr:row>
      <xdr:rowOff>0</xdr:rowOff>
    </xdr:from>
    <xdr:ext cx="393247" cy="405493"/>
    <xdr:pic>
      <xdr:nvPicPr>
        <xdr:cNvPr id="47" name="Grafik 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6153150"/>
          <a:ext cx="393247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117151</xdr:colOff>
      <xdr:row>2</xdr:row>
      <xdr:rowOff>352424</xdr:rowOff>
    </xdr:from>
    <xdr:to>
      <xdr:col>0</xdr:col>
      <xdr:colOff>485775</xdr:colOff>
      <xdr:row>3</xdr:row>
      <xdr:rowOff>354787</xdr:rowOff>
    </xdr:to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7151" y="714374"/>
          <a:ext cx="368624" cy="36431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15</xdr:row>
      <xdr:rowOff>0</xdr:rowOff>
    </xdr:from>
    <xdr:ext cx="476250" cy="367393"/>
    <xdr:pic>
      <xdr:nvPicPr>
        <xdr:cNvPr id="49" name="Grafik 1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7300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8</xdr:row>
      <xdr:rowOff>19049</xdr:rowOff>
    </xdr:from>
    <xdr:to>
      <xdr:col>0</xdr:col>
      <xdr:colOff>438439</xdr:colOff>
      <xdr:row>9</xdr:row>
      <xdr:rowOff>19050</xdr:rowOff>
    </xdr:to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8100" y="2552699"/>
          <a:ext cx="400339" cy="361951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13</xdr:row>
      <xdr:rowOff>19050</xdr:rowOff>
    </xdr:from>
    <xdr:to>
      <xdr:col>4</xdr:col>
      <xdr:colOff>400006</xdr:colOff>
      <xdr:row>13</xdr:row>
      <xdr:rowOff>352383</xdr:rowOff>
    </xdr:to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24225" y="381000"/>
          <a:ext cx="352381" cy="333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17</xdr:row>
      <xdr:rowOff>0</xdr:rowOff>
    </xdr:from>
    <xdr:ext cx="393247" cy="405493"/>
    <xdr:pic>
      <xdr:nvPicPr>
        <xdr:cNvPr id="60" name="Grafik 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3150"/>
          <a:ext cx="393247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2</xdr:row>
      <xdr:rowOff>0</xdr:rowOff>
    </xdr:from>
    <xdr:ext cx="476250" cy="367393"/>
    <xdr:pic>
      <xdr:nvPicPr>
        <xdr:cNvPr id="62" name="Grafik 1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723900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507547" cy="367393"/>
    <xdr:pic>
      <xdr:nvPicPr>
        <xdr:cNvPr id="63" name="Grafik 2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2533650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85725</xdr:colOff>
      <xdr:row>15</xdr:row>
      <xdr:rowOff>19049</xdr:rowOff>
    </xdr:from>
    <xdr:to>
      <xdr:col>4</xdr:col>
      <xdr:colOff>488074</xdr:colOff>
      <xdr:row>15</xdr:row>
      <xdr:rowOff>352424</xdr:rowOff>
    </xdr:to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686175" y="5448299"/>
          <a:ext cx="402349" cy="333375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4</xdr:row>
      <xdr:rowOff>0</xdr:rowOff>
    </xdr:from>
    <xdr:ext cx="507547" cy="367393"/>
    <xdr:pic>
      <xdr:nvPicPr>
        <xdr:cNvPr id="43" name="Grafik 2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1447800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466725" cy="376918"/>
    <xdr:pic>
      <xdr:nvPicPr>
        <xdr:cNvPr id="45" name="Grafik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2895600"/>
          <a:ext cx="466725" cy="376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38100</xdr:colOff>
      <xdr:row>14</xdr:row>
      <xdr:rowOff>0</xdr:rowOff>
    </xdr:from>
    <xdr:ext cx="476250" cy="367393"/>
    <xdr:pic>
      <xdr:nvPicPr>
        <xdr:cNvPr id="51" name="Grafik 1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5067300"/>
          <a:ext cx="476250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38100</xdr:colOff>
      <xdr:row>8</xdr:row>
      <xdr:rowOff>323850</xdr:rowOff>
    </xdr:from>
    <xdr:ext cx="400000" cy="371429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638550" y="3219450"/>
          <a:ext cx="400000" cy="371429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9</xdr:row>
      <xdr:rowOff>0</xdr:rowOff>
    </xdr:from>
    <xdr:ext cx="447675" cy="405493"/>
    <xdr:pic>
      <xdr:nvPicPr>
        <xdr:cNvPr id="53" name="Grafik 3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257550"/>
          <a:ext cx="447675" cy="405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450397" cy="352425"/>
    <xdr:pic>
      <xdr:nvPicPr>
        <xdr:cNvPr id="54" name="Grafik 316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981450"/>
          <a:ext cx="45039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383722" cy="361950"/>
    <xdr:pic>
      <xdr:nvPicPr>
        <xdr:cNvPr id="55" name="Grafik 2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619500"/>
          <a:ext cx="383722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19050</xdr:colOff>
      <xdr:row>5</xdr:row>
      <xdr:rowOff>342900</xdr:rowOff>
    </xdr:from>
    <xdr:ext cx="429816" cy="361950"/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19500" y="2152650"/>
          <a:ext cx="429816" cy="361950"/>
        </a:xfrm>
        <a:prstGeom prst="rect">
          <a:avLst/>
        </a:prstGeom>
      </xdr:spPr>
    </xdr:pic>
    <xdr:clientData/>
  </xdr:oneCellAnchor>
  <xdr:oneCellAnchor>
    <xdr:from>
      <xdr:col>6</xdr:col>
      <xdr:colOff>47625</xdr:colOff>
      <xdr:row>13</xdr:row>
      <xdr:rowOff>19050</xdr:rowOff>
    </xdr:from>
    <xdr:ext cx="352381" cy="333333"/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648075" y="4724400"/>
          <a:ext cx="352381" cy="333333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3</xdr:row>
      <xdr:rowOff>0</xdr:rowOff>
    </xdr:from>
    <xdr:ext cx="507547" cy="367393"/>
    <xdr:pic>
      <xdr:nvPicPr>
        <xdr:cNvPr id="66" name="Grafik 2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085850"/>
          <a:ext cx="507547" cy="367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28575</xdr:colOff>
      <xdr:row>15</xdr:row>
      <xdr:rowOff>0</xdr:rowOff>
    </xdr:from>
    <xdr:to>
      <xdr:col>6</xdr:col>
      <xdr:colOff>434382</xdr:colOff>
      <xdr:row>16</xdr:row>
      <xdr:rowOff>28575</xdr:rowOff>
    </xdr:to>
    <xdr:pic>
      <xdr:nvPicPr>
        <xdr:cNvPr id="68" name="Grafik 67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5" y="5429250"/>
          <a:ext cx="405807" cy="390525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2</xdr:row>
      <xdr:rowOff>0</xdr:rowOff>
    </xdr:from>
    <xdr:ext cx="476250" cy="376918"/>
    <xdr:pic>
      <xdr:nvPicPr>
        <xdr:cNvPr id="70" name="Grafik 69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553200" y="723900"/>
          <a:ext cx="476250" cy="376918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17</xdr:row>
      <xdr:rowOff>0</xdr:rowOff>
    </xdr:from>
    <xdr:ext cx="323808" cy="376919"/>
    <xdr:pic>
      <xdr:nvPicPr>
        <xdr:cNvPr id="73" name="Grafik 72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553200" y="6153150"/>
          <a:ext cx="323808" cy="376919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5</xdr:row>
      <xdr:rowOff>0</xdr:rowOff>
    </xdr:from>
    <xdr:ext cx="276190" cy="367393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553200" y="7239000"/>
          <a:ext cx="276190" cy="367393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7</xdr:row>
      <xdr:rowOff>0</xdr:rowOff>
    </xdr:from>
    <xdr:ext cx="371475" cy="304800"/>
    <xdr:pic>
      <xdr:nvPicPr>
        <xdr:cNvPr id="92" name="Grafik 1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53365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361905" cy="342857"/>
    <xdr:pic>
      <xdr:nvPicPr>
        <xdr:cNvPr id="94" name="Grafik 93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553200" y="4343400"/>
          <a:ext cx="361905" cy="342857"/>
        </a:xfrm>
        <a:prstGeom prst="rect">
          <a:avLst/>
        </a:prstGeom>
      </xdr:spPr>
    </xdr:pic>
    <xdr:clientData/>
  </xdr:oneCellAnchor>
  <xdr:twoCellAnchor editAs="oneCell">
    <xdr:from>
      <xdr:col>6</xdr:col>
      <xdr:colOff>28575</xdr:colOff>
      <xdr:row>16</xdr:row>
      <xdr:rowOff>66676</xdr:rowOff>
    </xdr:from>
    <xdr:to>
      <xdr:col>6</xdr:col>
      <xdr:colOff>333435</xdr:colOff>
      <xdr:row>17</xdr:row>
      <xdr:rowOff>28576</xdr:rowOff>
    </xdr:to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581775" y="5857876"/>
          <a:ext cx="304860" cy="323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next.fussball.de/wettbewerb/-/02PS3EUIT8000000VS5489B3VSK4BA2V-G/mannschaft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Q23" sqref="AQ23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9.8320312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9.83203125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30" customWidth="1"/>
    <col min="64" max="64" width="40.83203125" style="131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35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93</v>
      </c>
      <c r="U1" s="7">
        <v>1</v>
      </c>
      <c r="V1" s="8" t="s">
        <v>1</v>
      </c>
      <c r="W1" s="7">
        <v>2</v>
      </c>
      <c r="X1" s="48" t="s">
        <v>94</v>
      </c>
      <c r="Y1" s="59"/>
      <c r="Z1" s="59"/>
      <c r="AA1" s="59"/>
      <c r="AB1" s="59"/>
      <c r="AC1" s="59"/>
      <c r="AD1" s="60"/>
      <c r="AE1" s="60"/>
      <c r="AF1" s="60"/>
      <c r="AG1" s="34" t="s">
        <v>35</v>
      </c>
      <c r="AH1" s="60"/>
      <c r="AI1" s="173">
        <f>AW18</f>
        <v>10.000694444444445</v>
      </c>
      <c r="AJ1" s="174" t="s">
        <v>72</v>
      </c>
      <c r="AK1" s="59"/>
      <c r="AL1" s="59"/>
      <c r="AM1" s="61" t="s">
        <v>5</v>
      </c>
      <c r="AN1" s="61"/>
      <c r="AO1" s="6"/>
      <c r="AR1" s="45"/>
      <c r="AS1" s="63"/>
      <c r="AT1" s="49" t="s">
        <v>86</v>
      </c>
      <c r="AU1" s="49"/>
      <c r="AV1" s="41">
        <f ca="1">NOW()</f>
        <v>45869.845724305553</v>
      </c>
      <c r="AX1" s="40">
        <f>$AW$17</f>
        <v>45824.626528819448</v>
      </c>
      <c r="AY1" s="43" t="s">
        <v>87</v>
      </c>
      <c r="AZ1" s="64"/>
      <c r="BA1" s="64"/>
      <c r="BB1" s="64"/>
      <c r="BC1" s="65"/>
      <c r="BD1" s="54"/>
      <c r="BG1" s="125"/>
      <c r="BJ1" s="126"/>
      <c r="BM1" s="126"/>
      <c r="BO1" s="66"/>
      <c r="BP1" s="67"/>
      <c r="BQ1" s="68" t="s">
        <v>36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0"/>
      <c r="C2" s="121"/>
      <c r="D2" s="121"/>
      <c r="E2" s="121"/>
      <c r="F2" s="121"/>
      <c r="G2" s="122"/>
      <c r="H2" s="72"/>
      <c r="I2" s="72"/>
      <c r="J2" s="72"/>
      <c r="K2" s="72"/>
      <c r="L2" s="72"/>
      <c r="M2" s="72"/>
      <c r="N2" s="34" t="s">
        <v>35</v>
      </c>
      <c r="O2" s="72"/>
      <c r="P2" s="72"/>
      <c r="Q2" s="35"/>
      <c r="R2" s="72"/>
      <c r="S2" s="72"/>
      <c r="T2" s="72"/>
      <c r="U2" s="35" t="e">
        <f>#REF!</f>
        <v>#REF!</v>
      </c>
      <c r="V2" s="72"/>
      <c r="W2" s="72"/>
      <c r="X2" s="72"/>
      <c r="Y2" s="72"/>
      <c r="Z2" s="72"/>
      <c r="AA2" s="72"/>
      <c r="AB2" s="72"/>
      <c r="AC2" s="34" t="s">
        <v>35</v>
      </c>
      <c r="AD2" s="72"/>
      <c r="AE2" s="72"/>
      <c r="AF2" s="72"/>
      <c r="AG2" s="72"/>
      <c r="AH2" s="72"/>
      <c r="AI2" s="172">
        <f ca="1">AV1-AW16</f>
        <v>75.233778819441795</v>
      </c>
      <c r="AK2" s="171" t="s">
        <v>117</v>
      </c>
      <c r="AM2" s="171"/>
      <c r="AN2" s="175" t="s">
        <v>115</v>
      </c>
      <c r="AO2" s="176"/>
      <c r="AP2" s="177">
        <f ca="1">$AX$1-$AV$1</f>
        <v>-45.219195486104582</v>
      </c>
      <c r="AR2" s="74"/>
      <c r="AS2" s="45"/>
      <c r="AT2" s="45"/>
      <c r="AU2" s="45"/>
      <c r="AV2" s="45"/>
      <c r="AW2" s="45"/>
      <c r="AX2" s="75" t="s">
        <v>40</v>
      </c>
      <c r="AY2" s="45"/>
      <c r="AZ2" s="45"/>
      <c r="BA2" s="45"/>
      <c r="BB2" s="45"/>
      <c r="BC2" s="76"/>
      <c r="BD2" s="71"/>
      <c r="BO2" s="66"/>
      <c r="BP2" s="78" t="str">
        <f>X1</f>
        <v>VfB Waldmohr</v>
      </c>
      <c r="BQ2" s="79">
        <f ca="1">RAND()</f>
        <v>0.69164120206958457</v>
      </c>
      <c r="BR2" s="67"/>
      <c r="BS2" s="80" t="s">
        <v>42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35">
      <c r="B3" s="72"/>
      <c r="AN3" s="72"/>
      <c r="AO3" s="73"/>
      <c r="AP3" s="184" t="s">
        <v>122</v>
      </c>
      <c r="AQ3" s="39"/>
      <c r="AR3" s="45"/>
      <c r="AS3" s="45"/>
      <c r="AT3" s="45"/>
      <c r="AU3" s="45"/>
      <c r="AV3" s="117" t="str">
        <f ca="1">$BP$5</f>
        <v>VfB Waldmohr</v>
      </c>
      <c r="AW3" s="81"/>
      <c r="AX3" s="82"/>
      <c r="AY3" s="82"/>
      <c r="AZ3" s="82"/>
      <c r="BA3" s="83"/>
      <c r="BB3" s="45"/>
      <c r="BC3" s="76"/>
      <c r="BD3" s="71"/>
      <c r="BH3" s="127" t="s">
        <v>71</v>
      </c>
      <c r="BI3" s="127"/>
      <c r="BO3" s="66"/>
      <c r="BP3" s="78" t="str">
        <f>T1</f>
        <v>FV Kindsbach</v>
      </c>
      <c r="BQ3" s="79">
        <f ca="1">RAND()+BQ4</f>
        <v>2.7569759135547378E-2</v>
      </c>
      <c r="BR3" s="67"/>
      <c r="BS3" s="80" t="s">
        <v>43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Q4" s="39"/>
      <c r="AR4" s="74"/>
      <c r="AS4" s="45"/>
      <c r="AT4" s="42">
        <f ca="1">IF(BP12=6,"",BP18)</f>
        <v>6</v>
      </c>
      <c r="AU4" s="45"/>
      <c r="AV4" s="2" t="str">
        <f ca="1">IF(BP12=1,BP20,(IF(BP12=2,BP21,IF(BP12=3,BP22,IF(BP12=4,BP23,IF(BP12=5,BP24,BP25))))))</f>
        <v>Pass in beliebige Richtung</v>
      </c>
      <c r="AW4" s="84"/>
      <c r="AX4" s="84"/>
      <c r="AY4" s="84"/>
      <c r="AZ4" s="84"/>
      <c r="BA4" s="85"/>
      <c r="BD4" s="71"/>
      <c r="BH4" s="128"/>
      <c r="BI4" s="128"/>
      <c r="BO4" s="66"/>
      <c r="BP4" s="78" t="s">
        <v>44</v>
      </c>
      <c r="BQ4" s="123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Q5" s="183" t="s">
        <v>127</v>
      </c>
      <c r="AR5" s="45"/>
      <c r="AS5" s="45"/>
      <c r="AT5" s="45"/>
      <c r="AU5" s="45"/>
      <c r="AV5" s="44">
        <f ca="1">AV1</f>
        <v>45869.845724305553</v>
      </c>
      <c r="AW5" s="118" t="s">
        <v>89</v>
      </c>
      <c r="AX5" s="86"/>
      <c r="AY5" s="87"/>
      <c r="AZ5" s="45"/>
      <c r="BA5" s="45"/>
      <c r="BB5" s="45"/>
      <c r="BC5" s="76"/>
      <c r="BD5" s="71"/>
      <c r="BH5" s="128"/>
      <c r="BI5" s="132" t="s">
        <v>45</v>
      </c>
      <c r="BO5" s="66"/>
      <c r="BP5" s="88" t="str">
        <f ca="1">IF(BQ2&gt;BQ3,BP2,BP3)</f>
        <v>VfB Waldmohr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Q6" s="183" t="s">
        <v>113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H6" s="128"/>
      <c r="BI6" s="132" t="s">
        <v>46</v>
      </c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2">
      <c r="B7" s="72"/>
      <c r="AN7" s="72"/>
      <c r="AO7" s="73"/>
      <c r="AQ7" s="183" t="s">
        <v>125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H7" s="128"/>
      <c r="BI7" s="132" t="s">
        <v>47</v>
      </c>
      <c r="BO7" s="66"/>
      <c r="BP7" s="88" t="s">
        <v>64</v>
      </c>
      <c r="BQ7" s="80"/>
      <c r="BR7" s="78" t="s">
        <v>72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2">
      <c r="B8" s="72"/>
      <c r="AN8" s="72"/>
      <c r="AO8" s="73"/>
      <c r="AQ8" s="183" t="s">
        <v>130</v>
      </c>
      <c r="AR8" s="45"/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H8" s="128"/>
      <c r="BI8" s="132" t="s">
        <v>48</v>
      </c>
      <c r="BO8" s="66"/>
      <c r="BP8" s="78">
        <f ca="1">RAND()*3</f>
        <v>2.0375298808051809</v>
      </c>
      <c r="BQ8" s="80" t="s">
        <v>67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2">
      <c r="B9" s="72"/>
      <c r="AN9" s="72"/>
      <c r="AO9" s="73"/>
      <c r="AQ9" s="182" t="s">
        <v>48</v>
      </c>
      <c r="AR9" s="45"/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H9" s="128"/>
      <c r="BI9" s="132" t="s">
        <v>49</v>
      </c>
      <c r="BO9" s="95"/>
      <c r="BP9" s="78">
        <f ca="1">RAND()*3</f>
        <v>1.8412724767510431</v>
      </c>
      <c r="BQ9" s="80" t="s">
        <v>67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2">
      <c r="B10" s="72"/>
      <c r="AN10" s="72"/>
      <c r="AQ10" s="183" t="s">
        <v>96</v>
      </c>
      <c r="AR10" s="45"/>
      <c r="AS10" s="45"/>
      <c r="AT10" s="45"/>
      <c r="AU10" s="45"/>
      <c r="AV10" s="178" t="s">
        <v>116</v>
      </c>
      <c r="AW10" s="45"/>
      <c r="AX10" s="45"/>
      <c r="AY10" s="45"/>
      <c r="AZ10" s="74"/>
      <c r="BA10" s="74"/>
      <c r="BB10" s="74"/>
      <c r="BC10" s="91"/>
      <c r="BD10" s="71"/>
      <c r="BH10" s="128"/>
      <c r="BI10" s="132" t="s">
        <v>50</v>
      </c>
      <c r="BO10" s="95"/>
      <c r="BP10" s="124">
        <f ca="1">BP8+BP9+BS7+BQ4</f>
        <v>4.378802357556224</v>
      </c>
      <c r="BQ10" s="80" t="s">
        <v>65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2">
      <c r="B11" s="72"/>
      <c r="AN11" s="72"/>
      <c r="AO11" s="6"/>
      <c r="AQ11" s="182" t="s">
        <v>104</v>
      </c>
      <c r="AR11" s="45"/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H11" s="128"/>
      <c r="BI11" s="132" t="s">
        <v>51</v>
      </c>
      <c r="BO11" s="95"/>
      <c r="BP11" s="97">
        <f ca="1">INT(BP10)+1</f>
        <v>5</v>
      </c>
      <c r="BQ11" s="80" t="s">
        <v>68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25">
      <c r="B12" s="72"/>
      <c r="AN12" s="72"/>
      <c r="AO12" s="6"/>
      <c r="AQ12" s="183" t="s">
        <v>106</v>
      </c>
      <c r="AR12" s="45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H12" s="128"/>
      <c r="BI12" s="132" t="s">
        <v>52</v>
      </c>
      <c r="BO12" s="101"/>
      <c r="BP12" s="97">
        <f ca="1">IF(BP11&gt;6,6,BP11)</f>
        <v>5</v>
      </c>
      <c r="BQ12" s="80" t="s">
        <v>66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2">
      <c r="B13" s="72"/>
      <c r="AN13" s="72"/>
      <c r="AQ13" s="183" t="s">
        <v>103</v>
      </c>
      <c r="AR13" s="45"/>
      <c r="AT13"/>
      <c r="AU13"/>
      <c r="AV13"/>
      <c r="AW13"/>
      <c r="AX13"/>
      <c r="AY13"/>
      <c r="AZ13"/>
      <c r="BA13"/>
      <c r="BD13" s="71"/>
      <c r="BH13" s="128"/>
      <c r="BI13" s="132" t="s">
        <v>53</v>
      </c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2">
      <c r="B14" s="72"/>
      <c r="AN14" s="72"/>
      <c r="AQ14" s="183" t="s">
        <v>102</v>
      </c>
      <c r="AR14" s="45"/>
      <c r="AU14" s="110" t="s">
        <v>114</v>
      </c>
      <c r="AV14" s="107"/>
      <c r="AW14" s="111">
        <f>AW15+AW18</f>
        <v>30.014583333333334</v>
      </c>
      <c r="AX14" s="108"/>
      <c r="AZ14" s="108"/>
      <c r="BA14" s="108"/>
      <c r="BB14" s="108"/>
      <c r="BC14" s="108"/>
      <c r="BH14" s="128"/>
      <c r="BI14" s="132" t="s">
        <v>54</v>
      </c>
      <c r="BO14" s="101"/>
      <c r="BP14" s="79">
        <f ca="1">RAND()*6</f>
        <v>1.3241159726642879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25">
      <c r="B15" s="72"/>
      <c r="AN15" s="72"/>
      <c r="AQ15" s="183" t="s">
        <v>51</v>
      </c>
      <c r="AU15" s="110" t="s">
        <v>37</v>
      </c>
      <c r="AV15" s="107"/>
      <c r="AW15" s="111">
        <v>20.013888888888889</v>
      </c>
      <c r="AX15" s="6"/>
      <c r="AZ15" s="6"/>
      <c r="BA15" s="112"/>
      <c r="BB15" s="6"/>
      <c r="BC15" s="6"/>
      <c r="BH15" s="129"/>
      <c r="BI15" s="132" t="s">
        <v>55</v>
      </c>
      <c r="BO15" s="101"/>
      <c r="BP15" s="78">
        <f ca="1">RAND()*6</f>
        <v>4.9864462959193681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25">
      <c r="B16" s="72"/>
      <c r="AN16" s="72"/>
      <c r="AQ16" s="183" t="s">
        <v>99</v>
      </c>
      <c r="AS16" s="6"/>
      <c r="AU16" s="110" t="s">
        <v>85</v>
      </c>
      <c r="AW16" s="46">
        <v>45794.611945486111</v>
      </c>
      <c r="AX16" s="6"/>
      <c r="AZ16" s="6"/>
      <c r="BA16" s="6"/>
      <c r="BB16" s="6"/>
      <c r="BC16" s="6"/>
      <c r="BH16" s="128"/>
      <c r="BI16" s="132" t="s">
        <v>56</v>
      </c>
      <c r="BO16" s="104"/>
      <c r="BP16" s="79">
        <f ca="1">BP14+BP15</f>
        <v>6.3105622685836558</v>
      </c>
      <c r="BQ16" s="80" t="s">
        <v>65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2">
      <c r="B17" s="72"/>
      <c r="AN17" s="72"/>
      <c r="AQ17" s="183" t="s">
        <v>129</v>
      </c>
      <c r="AS17" s="6"/>
      <c r="AU17" s="109" t="s">
        <v>38</v>
      </c>
      <c r="AV17" s="102"/>
      <c r="AW17" s="113">
        <f>AW16+AW15+AW18</f>
        <v>45824.626528819448</v>
      </c>
      <c r="AX17" s="73"/>
      <c r="AZ17" s="6"/>
      <c r="BA17" s="6"/>
      <c r="BB17" s="6"/>
      <c r="BC17" s="6"/>
      <c r="BH17" s="128"/>
      <c r="BI17" s="132" t="s">
        <v>57</v>
      </c>
      <c r="BO17" s="105"/>
      <c r="BP17" s="97">
        <f ca="1">INT(BP16)</f>
        <v>6</v>
      </c>
      <c r="BQ17" s="80" t="s">
        <v>68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2">
      <c r="B18" s="72"/>
      <c r="AN18" s="72"/>
      <c r="AO18" s="62"/>
      <c r="AQ18" s="183" t="s">
        <v>126</v>
      </c>
      <c r="AS18" s="6"/>
      <c r="AU18" s="110"/>
      <c r="AW18" s="111">
        <v>10.000694444444445</v>
      </c>
      <c r="AX18" s="50" t="s">
        <v>91</v>
      </c>
      <c r="AZ18" s="62"/>
      <c r="BA18" s="62"/>
      <c r="BB18" s="62"/>
      <c r="BC18" s="62"/>
      <c r="BH18" s="128"/>
      <c r="BI18" s="132" t="s">
        <v>58</v>
      </c>
      <c r="BP18" s="97">
        <f ca="1">IF(BP17=0,1,BP17)</f>
        <v>6</v>
      </c>
      <c r="BQ18" s="80" t="s">
        <v>66</v>
      </c>
      <c r="BR18" s="92"/>
      <c r="BS18" s="92"/>
    </row>
    <row r="19" spans="1:78" ht="28.7" customHeight="1" x14ac:dyDescent="0.2">
      <c r="B19" s="72"/>
      <c r="AN19" s="72"/>
      <c r="AO19" s="108"/>
      <c r="AQ19" s="183" t="s">
        <v>147</v>
      </c>
      <c r="AS19" s="6"/>
      <c r="AX19" s="52" t="s">
        <v>92</v>
      </c>
      <c r="AZ19" s="111"/>
      <c r="BA19" s="62"/>
      <c r="BB19" s="62"/>
      <c r="BC19" s="62"/>
      <c r="BH19" s="128"/>
      <c r="BI19" s="132" t="s">
        <v>59</v>
      </c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Q20" s="182" t="s">
        <v>128</v>
      </c>
      <c r="AX20" s="51" t="s">
        <v>41</v>
      </c>
      <c r="AY20" s="53">
        <v>0</v>
      </c>
      <c r="AZ20" s="116" t="s">
        <v>39</v>
      </c>
      <c r="BA20" s="62"/>
      <c r="BH20" s="128"/>
      <c r="BI20" s="132" t="s">
        <v>60</v>
      </c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P21" s="33"/>
      <c r="AT21"/>
      <c r="AU21"/>
      <c r="AV21"/>
      <c r="AW21"/>
      <c r="AX21"/>
      <c r="AY21"/>
      <c r="AZ21"/>
      <c r="BA21"/>
      <c r="BE21" s="33"/>
      <c r="BH21" s="33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BP24" s="138" t="s">
        <v>69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BP25" s="138" t="s">
        <v>70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BT26" s="71"/>
      <c r="BU26" s="71"/>
    </row>
    <row r="27" spans="1:78" ht="28.7" customHeight="1" x14ac:dyDescent="0.2">
      <c r="A27" s="104"/>
      <c r="B27" s="104"/>
      <c r="C27" s="114"/>
      <c r="D27" s="119" t="s">
        <v>88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5" t="s">
        <v>0</v>
      </c>
      <c r="AU27" s="77"/>
      <c r="BA27" s="77"/>
    </row>
    <row r="28" spans="1:78" ht="28.7" customHeight="1" x14ac:dyDescent="0.2">
      <c r="A28" s="104"/>
      <c r="B28" s="104"/>
      <c r="C28" s="104"/>
      <c r="D28" s="142" t="s">
        <v>109</v>
      </c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42" t="s">
        <v>110</v>
      </c>
      <c r="AA28" s="104"/>
      <c r="AB28" s="104"/>
      <c r="AC28" s="104"/>
      <c r="AD28" s="104"/>
      <c r="AE28" s="104"/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1:31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31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31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31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31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31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31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31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31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31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31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31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80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81</v>
      </c>
      <c r="D7" s="9"/>
      <c r="E7" s="3"/>
      <c r="H7"/>
    </row>
    <row r="8" spans="1:8" ht="20.25" x14ac:dyDescent="0.3">
      <c r="A8" s="12" t="s">
        <v>82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62</v>
      </c>
      <c r="D11" s="36" t="s">
        <v>73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83</v>
      </c>
      <c r="D13" s="19"/>
      <c r="E13" s="3"/>
    </row>
    <row r="14" spans="1:8" ht="20.25" x14ac:dyDescent="0.3">
      <c r="A14" s="12" t="s">
        <v>84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63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76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77</v>
      </c>
      <c r="D20" s="29"/>
      <c r="E20" s="3"/>
    </row>
    <row r="21" spans="1:5" ht="20.25" x14ac:dyDescent="0.3">
      <c r="A21" s="38" t="s">
        <v>90</v>
      </c>
      <c r="D21" s="27"/>
      <c r="E21" s="3"/>
    </row>
    <row r="22" spans="1:5" ht="20.25" x14ac:dyDescent="0.3">
      <c r="B22" s="1" t="s">
        <v>79</v>
      </c>
      <c r="D22" s="28"/>
      <c r="E22" s="3"/>
    </row>
    <row r="23" spans="1:5" ht="20.25" x14ac:dyDescent="0.3">
      <c r="A23" s="12" t="s">
        <v>78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>
      <selection activeCell="M29" sqref="M29"/>
    </sheetView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61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62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83</v>
      </c>
      <c r="Q13" s="31"/>
    </row>
    <row r="14" spans="14:17" x14ac:dyDescent="0.3">
      <c r="N14" s="12" t="s">
        <v>84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75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74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N29" s="181" t="s">
        <v>118</v>
      </c>
      <c r="Q29" s="3"/>
    </row>
    <row r="30" spans="14:17" ht="20.25" x14ac:dyDescent="0.3">
      <c r="Q30" s="3"/>
    </row>
  </sheetData>
  <hyperlinks>
    <hyperlink ref="N29" r:id="rId1" display="https://next.fussball.de/wettbewerb/-/02PS3EUIT8000000VS5489B3VSK4BA2V-G/mannschaften"/>
  </hyperlinks>
  <pageMargins left="0.19" right="0.22" top="0.26" bottom="0.24" header="0.12" footer="0.13"/>
  <pageSetup paperSize="9" orientation="landscape" horizontalDpi="0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opLeftCell="A7" zoomScaleNormal="100" workbookViewId="0">
      <selection activeCell="I12" sqref="I12"/>
    </sheetView>
  </sheetViews>
  <sheetFormatPr baseColWidth="10" defaultColWidth="5.6640625" defaultRowHeight="60" customHeight="1" x14ac:dyDescent="0.2"/>
  <cols>
    <col min="1" max="1" width="8.5" style="135" customWidth="1"/>
    <col min="2" max="2" width="33.1640625" style="136" customWidth="1"/>
    <col min="3" max="3" width="5.6640625" style="39"/>
    <col min="4" max="4" width="8.5" style="139" customWidth="1"/>
    <col min="5" max="5" width="33.1640625" style="136" customWidth="1"/>
    <col min="6" max="7" width="5.6640625" style="39"/>
    <col min="8" max="8" width="10.83203125" customWidth="1"/>
    <col min="9" max="9" width="40.83203125" style="39" customWidth="1"/>
    <col min="10" max="16384" width="5.6640625" style="39"/>
  </cols>
  <sheetData>
    <row r="1" spans="1:12" ht="21.75" customHeight="1" x14ac:dyDescent="0.3">
      <c r="B1" s="137"/>
      <c r="E1" s="137"/>
      <c r="H1" s="184"/>
    </row>
    <row r="2" spans="1:12" ht="60" customHeight="1" x14ac:dyDescent="0.2">
      <c r="A2" s="140"/>
      <c r="B2" s="141" t="s">
        <v>93</v>
      </c>
      <c r="C2" s="134"/>
      <c r="D2" s="140"/>
      <c r="E2" s="141" t="s">
        <v>101</v>
      </c>
    </row>
    <row r="3" spans="1:12" ht="60" customHeight="1" x14ac:dyDescent="0.2">
      <c r="A3" s="133"/>
      <c r="B3" s="141" t="s">
        <v>94</v>
      </c>
      <c r="C3" s="134"/>
      <c r="D3" s="140"/>
      <c r="E3" s="141" t="s">
        <v>102</v>
      </c>
      <c r="I3" s="183"/>
    </row>
    <row r="4" spans="1:12" ht="60" customHeight="1" x14ac:dyDescent="0.2">
      <c r="A4" s="133"/>
      <c r="B4" s="141" t="s">
        <v>95</v>
      </c>
      <c r="C4" s="134"/>
      <c r="D4" s="140"/>
      <c r="E4" s="141" t="s">
        <v>103</v>
      </c>
      <c r="I4" s="183"/>
    </row>
    <row r="5" spans="1:12" ht="60" customHeight="1" x14ac:dyDescent="0.3">
      <c r="A5" s="133"/>
      <c r="B5" s="141" t="s">
        <v>96</v>
      </c>
      <c r="C5" s="134"/>
      <c r="D5" s="140"/>
      <c r="E5" s="141" t="s">
        <v>104</v>
      </c>
      <c r="H5" s="186"/>
      <c r="I5" s="183"/>
      <c r="J5"/>
    </row>
    <row r="6" spans="1:12" ht="60" customHeight="1" x14ac:dyDescent="0.3">
      <c r="A6" s="133"/>
      <c r="B6" s="141" t="s">
        <v>97</v>
      </c>
      <c r="C6" s="134"/>
      <c r="D6" s="140"/>
      <c r="E6" s="141" t="s">
        <v>105</v>
      </c>
      <c r="H6" s="185"/>
      <c r="I6" s="183"/>
      <c r="J6"/>
    </row>
    <row r="7" spans="1:12" ht="60" customHeight="1" x14ac:dyDescent="0.2">
      <c r="A7" s="133"/>
      <c r="B7" s="141" t="s">
        <v>98</v>
      </c>
      <c r="C7" s="134"/>
      <c r="D7" s="140"/>
      <c r="E7" s="141" t="s">
        <v>106</v>
      </c>
      <c r="I7" s="183"/>
      <c r="J7"/>
    </row>
    <row r="8" spans="1:12" ht="60" customHeight="1" x14ac:dyDescent="0.2">
      <c r="A8" s="133"/>
      <c r="B8" s="141" t="s">
        <v>99</v>
      </c>
      <c r="C8" s="134"/>
      <c r="D8" s="140"/>
      <c r="E8" s="141" t="s">
        <v>107</v>
      </c>
      <c r="I8" s="183"/>
      <c r="J8"/>
    </row>
    <row r="9" spans="1:12" ht="60" customHeight="1" x14ac:dyDescent="0.2">
      <c r="A9" s="133"/>
      <c r="B9" s="141" t="s">
        <v>100</v>
      </c>
      <c r="C9" s="134"/>
      <c r="D9" s="140"/>
      <c r="E9" s="141" t="s">
        <v>108</v>
      </c>
      <c r="I9" s="183"/>
      <c r="J9"/>
    </row>
    <row r="10" spans="1:12" ht="60" customHeight="1" x14ac:dyDescent="0.2">
      <c r="A10" s="133"/>
      <c r="B10" s="141" t="s">
        <v>95</v>
      </c>
      <c r="C10" s="134"/>
      <c r="D10" s="140"/>
      <c r="E10" s="188" t="s">
        <v>120</v>
      </c>
      <c r="I10" s="183"/>
      <c r="J10"/>
    </row>
    <row r="11" spans="1:12" ht="60" customHeight="1" x14ac:dyDescent="0.2">
      <c r="A11" s="133"/>
      <c r="B11" s="141" t="s">
        <v>48</v>
      </c>
      <c r="C11" s="134"/>
      <c r="D11" s="140"/>
      <c r="E11" s="188" t="s">
        <v>119</v>
      </c>
      <c r="I11" s="182"/>
      <c r="J11"/>
    </row>
    <row r="12" spans="1:12" ht="60" customHeight="1" x14ac:dyDescent="0.2">
      <c r="A12" s="133"/>
      <c r="B12" s="141" t="s">
        <v>127</v>
      </c>
      <c r="C12" s="134"/>
      <c r="D12" s="140"/>
      <c r="E12" s="188" t="s">
        <v>123</v>
      </c>
      <c r="I12" s="183"/>
      <c r="J12"/>
    </row>
    <row r="13" spans="1:12" ht="60" customHeight="1" x14ac:dyDescent="0.3">
      <c r="A13" s="133"/>
      <c r="B13" s="141" t="s">
        <v>130</v>
      </c>
      <c r="C13" s="134"/>
      <c r="D13" s="140"/>
      <c r="E13" s="141" t="s">
        <v>113</v>
      </c>
      <c r="J13"/>
      <c r="K13" s="193"/>
      <c r="L13" s="3"/>
    </row>
    <row r="14" spans="1:12" ht="60" customHeight="1" x14ac:dyDescent="0.3">
      <c r="A14" s="133"/>
      <c r="B14" s="188" t="s">
        <v>51</v>
      </c>
      <c r="C14" s="134"/>
      <c r="D14" s="140"/>
      <c r="E14" s="141" t="s">
        <v>128</v>
      </c>
      <c r="H14" s="39"/>
      <c r="I14"/>
      <c r="J14"/>
      <c r="K14" s="193"/>
      <c r="L14" s="3"/>
    </row>
    <row r="15" spans="1:12" ht="60" customHeight="1" x14ac:dyDescent="0.3">
      <c r="A15" s="133"/>
      <c r="B15" s="141" t="s">
        <v>126</v>
      </c>
      <c r="C15" s="134"/>
      <c r="D15" s="140"/>
      <c r="E15" s="188" t="s">
        <v>131</v>
      </c>
      <c r="H15" s="39"/>
      <c r="I15"/>
      <c r="J15"/>
      <c r="K15" s="193"/>
      <c r="L15" s="3"/>
    </row>
    <row r="16" spans="1:12" ht="60" customHeight="1" x14ac:dyDescent="0.3">
      <c r="A16" s="133"/>
      <c r="B16" s="188" t="s">
        <v>133</v>
      </c>
      <c r="C16" s="134"/>
      <c r="D16" s="140"/>
      <c r="E16" s="141" t="s">
        <v>132</v>
      </c>
      <c r="J16"/>
      <c r="K16" s="193"/>
      <c r="L16" s="3"/>
    </row>
    <row r="17" spans="1:12" ht="60" customHeight="1" x14ac:dyDescent="0.3">
      <c r="A17" s="133"/>
      <c r="B17" s="188" t="s">
        <v>135</v>
      </c>
      <c r="C17" s="134"/>
      <c r="D17" s="140"/>
      <c r="E17" s="141" t="s">
        <v>134</v>
      </c>
      <c r="I17" s="194"/>
      <c r="J17" s="195"/>
      <c r="K17" s="193"/>
      <c r="L17" s="3"/>
    </row>
    <row r="18" spans="1:12" ht="60" customHeight="1" x14ac:dyDescent="0.3">
      <c r="A18" s="133"/>
      <c r="B18" s="141" t="s">
        <v>136</v>
      </c>
      <c r="C18" s="134"/>
      <c r="D18" s="140"/>
      <c r="E18" s="141" t="s">
        <v>137</v>
      </c>
      <c r="I18" s="190"/>
      <c r="J18" s="196"/>
      <c r="K18" s="193"/>
      <c r="L18" s="3"/>
    </row>
    <row r="19" spans="1:12" ht="60" customHeight="1" x14ac:dyDescent="0.3">
      <c r="A19" s="133"/>
      <c r="B19" s="188" t="s">
        <v>138</v>
      </c>
      <c r="C19" s="134"/>
      <c r="D19" s="140"/>
      <c r="E19" s="141" t="s">
        <v>139</v>
      </c>
      <c r="I19" s="190"/>
      <c r="J19" s="196"/>
      <c r="K19" s="193"/>
      <c r="L19" s="3"/>
    </row>
    <row r="20" spans="1:12" ht="60" customHeight="1" x14ac:dyDescent="0.3">
      <c r="A20" s="133"/>
      <c r="B20" s="141" t="s">
        <v>140</v>
      </c>
      <c r="C20" s="134"/>
      <c r="D20" s="140"/>
      <c r="E20" s="141" t="s">
        <v>141</v>
      </c>
      <c r="I20" s="190"/>
      <c r="J20" s="196"/>
      <c r="K20" s="193"/>
      <c r="L20" s="3"/>
    </row>
    <row r="21" spans="1:12" ht="60" customHeight="1" x14ac:dyDescent="0.3">
      <c r="A21" s="133"/>
      <c r="B21" s="188" t="s">
        <v>51</v>
      </c>
      <c r="C21" s="134"/>
      <c r="D21" s="140"/>
      <c r="E21" s="191" t="s">
        <v>142</v>
      </c>
      <c r="I21" s="190"/>
      <c r="J21" s="196"/>
      <c r="K21" s="193"/>
      <c r="L21" s="3"/>
    </row>
    <row r="22" spans="1:12" ht="60" customHeight="1" x14ac:dyDescent="0.3">
      <c r="A22" s="133"/>
      <c r="B22" s="191" t="s">
        <v>143</v>
      </c>
      <c r="C22" s="134"/>
      <c r="D22" s="140"/>
      <c r="E22" s="141" t="s">
        <v>108</v>
      </c>
      <c r="I22" s="190"/>
      <c r="J22" s="196"/>
      <c r="K22" s="193"/>
      <c r="L22" s="3"/>
    </row>
    <row r="23" spans="1:12" ht="60" customHeight="1" x14ac:dyDescent="0.3">
      <c r="A23" s="133"/>
      <c r="B23" s="188" t="s">
        <v>105</v>
      </c>
      <c r="C23" s="134"/>
      <c r="D23" s="140"/>
      <c r="E23" s="188" t="s">
        <v>144</v>
      </c>
      <c r="I23" s="190"/>
      <c r="J23" s="196"/>
      <c r="K23" s="193"/>
      <c r="L23" s="3"/>
    </row>
    <row r="24" spans="1:12" ht="60" customHeight="1" x14ac:dyDescent="0.3">
      <c r="A24" s="133"/>
      <c r="B24" s="188" t="s">
        <v>55</v>
      </c>
      <c r="C24" s="134"/>
      <c r="D24" s="140"/>
      <c r="E24" s="188" t="s">
        <v>54</v>
      </c>
      <c r="I24" s="190"/>
      <c r="J24" s="196"/>
      <c r="K24" s="193"/>
      <c r="L24" s="3"/>
    </row>
    <row r="25" spans="1:12" ht="60" customHeight="1" x14ac:dyDescent="0.3">
      <c r="A25" s="133"/>
      <c r="B25" s="188" t="s">
        <v>50</v>
      </c>
      <c r="C25" s="134"/>
      <c r="D25" s="140"/>
      <c r="E25" s="141" t="s">
        <v>56</v>
      </c>
      <c r="I25" s="190"/>
      <c r="J25" s="196"/>
      <c r="K25" s="193"/>
      <c r="L25" s="3"/>
    </row>
    <row r="26" spans="1:12" ht="60" customHeight="1" x14ac:dyDescent="0.3">
      <c r="A26" s="133"/>
      <c r="B26" s="188" t="s">
        <v>145</v>
      </c>
      <c r="C26" s="134"/>
      <c r="D26" s="140"/>
      <c r="E26" s="192" t="s">
        <v>57</v>
      </c>
      <c r="I26" s="190"/>
      <c r="J26" s="196"/>
      <c r="K26" s="193"/>
      <c r="L26" s="3"/>
    </row>
    <row r="27" spans="1:12" ht="60" customHeight="1" x14ac:dyDescent="0.3">
      <c r="A27" s="133"/>
      <c r="B27" s="188" t="s">
        <v>60</v>
      </c>
      <c r="C27" s="134"/>
      <c r="D27" s="140"/>
      <c r="E27" s="141" t="s">
        <v>146</v>
      </c>
      <c r="I27" s="190"/>
      <c r="J27" s="196"/>
      <c r="K27" s="193"/>
      <c r="L27" s="3"/>
    </row>
    <row r="28" spans="1:12" ht="60" customHeight="1" x14ac:dyDescent="0.2">
      <c r="A28" s="133"/>
      <c r="B28" s="188" t="s">
        <v>53</v>
      </c>
      <c r="C28" s="134"/>
      <c r="D28" s="140"/>
      <c r="E28" s="141" t="s">
        <v>147</v>
      </c>
      <c r="I28" s="190"/>
      <c r="J28" s="196"/>
    </row>
    <row r="29" spans="1:12" ht="60" customHeight="1" x14ac:dyDescent="0.2">
      <c r="A29" s="133"/>
      <c r="B29" s="188"/>
      <c r="C29" s="134"/>
      <c r="D29" s="140"/>
      <c r="E29" s="141"/>
      <c r="I29" s="190"/>
      <c r="J29" s="196"/>
    </row>
    <row r="30" spans="1:12" ht="60" customHeight="1" x14ac:dyDescent="0.2">
      <c r="A30" s="133"/>
      <c r="B30" s="188"/>
      <c r="C30" s="134"/>
      <c r="D30" s="140"/>
      <c r="E30" s="141"/>
      <c r="I30" s="190"/>
      <c r="J30" s="196"/>
    </row>
    <row r="31" spans="1:12" ht="60" customHeight="1" x14ac:dyDescent="0.2">
      <c r="A31" s="133"/>
      <c r="B31" s="188"/>
      <c r="C31" s="134"/>
      <c r="D31" s="140"/>
      <c r="E31" s="141"/>
      <c r="I31" s="190"/>
      <c r="J31" s="196"/>
    </row>
    <row r="32" spans="1:12" ht="60" customHeight="1" x14ac:dyDescent="0.2">
      <c r="I32" s="190"/>
      <c r="J32" s="196"/>
    </row>
  </sheetData>
  <pageMargins left="0.54" right="0.46" top="0.54" bottom="0.78740157499999996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2"/>
  <sheetViews>
    <sheetView showGridLines="0" zoomScaleNormal="100" workbookViewId="0">
      <selection activeCell="H3" sqref="G3:H18"/>
    </sheetView>
  </sheetViews>
  <sheetFormatPr baseColWidth="10" defaultColWidth="5.6640625" defaultRowHeight="28.7" customHeight="1" outlineLevelCol="1" x14ac:dyDescent="0.2"/>
  <cols>
    <col min="1" max="1" width="10.83203125" customWidth="1"/>
    <col min="2" max="2" width="40.83203125" style="39" customWidth="1"/>
    <col min="3" max="4" width="5.6640625" style="39"/>
    <col min="5" max="5" width="10.83203125" customWidth="1"/>
    <col min="6" max="6" width="40.83203125" style="39" customWidth="1"/>
    <col min="7" max="7" width="10.83203125" customWidth="1"/>
    <col min="8" max="8" width="31.1640625" style="39" customWidth="1"/>
    <col min="9" max="9" width="9.6640625" style="190" customWidth="1"/>
    <col min="10" max="10" width="5.6640625" style="39"/>
    <col min="11" max="11" width="10.33203125" style="39" customWidth="1"/>
    <col min="12" max="12" width="7.5" style="39" customWidth="1"/>
    <col min="13" max="13" width="20.6640625" style="39" bestFit="1" customWidth="1"/>
    <col min="14" max="14" width="17.1640625" style="39" customWidth="1"/>
    <col min="15" max="15" width="15.6640625" style="39" customWidth="1"/>
    <col min="16" max="16" width="17" style="39" customWidth="1"/>
    <col min="17" max="20" width="5.6640625" style="39"/>
    <col min="21" max="21" width="5.83203125" style="39" customWidth="1"/>
    <col min="22" max="22" width="10.83203125" style="39" customWidth="1"/>
    <col min="23" max="23" width="40.83203125" style="39" customWidth="1"/>
    <col min="24" max="24" width="5.6640625" style="150" customWidth="1"/>
    <col min="25" max="25" width="10.83203125" style="39" customWidth="1"/>
    <col min="26" max="26" width="40.83203125" style="39" customWidth="1"/>
    <col min="27" max="27" width="5.6640625" style="150" customWidth="1"/>
    <col min="28" max="28" width="10.83203125" style="168" customWidth="1"/>
    <col min="29" max="29" width="40.83203125" style="169" customWidth="1"/>
    <col min="30" max="30" width="5.6640625" style="150" customWidth="1"/>
    <col min="31" max="31" width="5.6640625" style="144"/>
    <col min="32" max="32" width="5.6640625" style="144" hidden="1" customWidth="1" outlineLevel="1"/>
    <col min="33" max="33" width="50" style="156" hidden="1" customWidth="1" outlineLevel="1"/>
    <col min="34" max="34" width="31.6640625" style="156" hidden="1" customWidth="1" outlineLevel="1"/>
    <col min="35" max="35" width="5.6640625" style="156" hidden="1" customWidth="1" outlineLevel="1"/>
    <col min="36" max="36" width="12.5" style="156" hidden="1" customWidth="1" outlineLevel="1"/>
    <col min="37" max="37" width="5.6640625" style="144" hidden="1" customWidth="1" outlineLevel="1"/>
    <col min="38" max="38" width="5.6640625" style="144" collapsed="1"/>
    <col min="39" max="16384" width="5.6640625" style="144"/>
  </cols>
  <sheetData>
    <row r="1" spans="1:52" ht="28.7" customHeight="1" x14ac:dyDescent="0.35">
      <c r="A1" s="184" t="s">
        <v>121</v>
      </c>
      <c r="E1" s="184" t="s">
        <v>122</v>
      </c>
      <c r="G1" s="184" t="s">
        <v>124</v>
      </c>
      <c r="I1" s="189"/>
      <c r="J1" s="179"/>
      <c r="L1" s="179"/>
      <c r="O1" s="180"/>
      <c r="X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150"/>
      <c r="AM1" s="39"/>
      <c r="AN1" s="39"/>
      <c r="AO1" s="150"/>
      <c r="AP1" s="168"/>
      <c r="AQ1" s="169"/>
      <c r="AR1" s="150"/>
      <c r="AU1" s="170" t="s">
        <v>69</v>
      </c>
      <c r="AV1" s="157"/>
      <c r="AW1" s="157"/>
      <c r="AX1" s="157"/>
      <c r="AY1" s="149"/>
      <c r="AZ1" s="149"/>
    </row>
    <row r="2" spans="1:52" ht="28.7" customHeight="1" x14ac:dyDescent="0.35">
      <c r="I2" s="189"/>
      <c r="AG2" s="170" t="s">
        <v>69</v>
      </c>
      <c r="AH2" s="157"/>
      <c r="AI2" s="157"/>
      <c r="AJ2" s="157"/>
      <c r="AK2" s="149"/>
      <c r="AL2" s="149"/>
    </row>
    <row r="3" spans="1:52" ht="28.7" customHeight="1" x14ac:dyDescent="0.3">
      <c r="B3" s="143" t="s">
        <v>113</v>
      </c>
      <c r="D3" s="187">
        <v>1</v>
      </c>
      <c r="F3" s="183" t="s">
        <v>95</v>
      </c>
      <c r="H3" s="183" t="s">
        <v>127</v>
      </c>
      <c r="I3" s="189"/>
      <c r="X3" s="39"/>
      <c r="AA3" s="39"/>
      <c r="AB3" s="39"/>
      <c r="AC3" s="39"/>
      <c r="AF3" s="145"/>
      <c r="AG3" s="151" t="e">
        <f>#REF!</f>
        <v>#REF!</v>
      </c>
      <c r="AH3" s="152">
        <f ca="1">RAND()</f>
        <v>0.37367134231691934</v>
      </c>
      <c r="AI3" s="146"/>
      <c r="AJ3" s="153" t="s">
        <v>42</v>
      </c>
      <c r="AK3" s="147"/>
      <c r="AL3" s="148"/>
      <c r="AM3" s="148"/>
      <c r="AN3" s="149"/>
      <c r="AO3" s="149"/>
      <c r="AP3" s="149"/>
      <c r="AQ3" s="149"/>
    </row>
    <row r="4" spans="1:52" ht="28.7" customHeight="1" x14ac:dyDescent="0.3">
      <c r="B4" s="143" t="s">
        <v>111</v>
      </c>
      <c r="D4" s="187">
        <v>2</v>
      </c>
      <c r="F4" s="183" t="s">
        <v>94</v>
      </c>
      <c r="H4" s="183" t="s">
        <v>113</v>
      </c>
      <c r="I4" s="189"/>
      <c r="X4" s="39"/>
      <c r="AA4" s="39"/>
      <c r="AB4" s="39"/>
      <c r="AC4" s="39"/>
      <c r="AF4" s="145"/>
      <c r="AG4" s="151" t="e">
        <f>#REF!</f>
        <v>#REF!</v>
      </c>
      <c r="AH4" s="152" t="e">
        <f ca="1">RAND()+AH5</f>
        <v>#REF!</v>
      </c>
      <c r="AI4" s="146"/>
      <c r="AJ4" s="153" t="s">
        <v>43</v>
      </c>
      <c r="AK4" s="147"/>
      <c r="AL4" s="148"/>
      <c r="AM4" s="148"/>
      <c r="AN4" s="149"/>
      <c r="AO4" s="149"/>
      <c r="AP4" s="149"/>
      <c r="AQ4" s="149"/>
    </row>
    <row r="5" spans="1:52" ht="28.7" customHeight="1" x14ac:dyDescent="0.3">
      <c r="B5" s="143" t="s">
        <v>100</v>
      </c>
      <c r="D5" s="187">
        <v>3</v>
      </c>
      <c r="F5" s="183" t="s">
        <v>120</v>
      </c>
      <c r="H5" s="183" t="s">
        <v>125</v>
      </c>
      <c r="I5" s="189"/>
      <c r="X5" s="39"/>
      <c r="AA5" s="39"/>
      <c r="AB5" s="39"/>
      <c r="AC5" s="39"/>
      <c r="AF5" s="145"/>
      <c r="AG5" s="151" t="s">
        <v>44</v>
      </c>
      <c r="AH5" s="154" t="e">
        <f>#REF!</f>
        <v>#REF!</v>
      </c>
      <c r="AI5" s="146"/>
      <c r="AJ5" s="146"/>
      <c r="AK5" s="147"/>
      <c r="AL5" s="148"/>
      <c r="AM5" s="148"/>
      <c r="AN5" s="149"/>
      <c r="AO5" s="149"/>
      <c r="AP5" s="149"/>
      <c r="AQ5" s="149"/>
    </row>
    <row r="6" spans="1:52" ht="28.7" customHeight="1" x14ac:dyDescent="0.3">
      <c r="B6" s="143" t="s">
        <v>99</v>
      </c>
      <c r="D6" s="187">
        <v>4</v>
      </c>
      <c r="F6" s="183" t="s">
        <v>96</v>
      </c>
      <c r="H6" s="183" t="s">
        <v>130</v>
      </c>
      <c r="I6" s="189"/>
      <c r="X6" s="39"/>
      <c r="AA6" s="39"/>
      <c r="AB6" s="39"/>
      <c r="AC6" s="39"/>
      <c r="AF6" s="145"/>
      <c r="AG6" s="155" t="e">
        <f ca="1">IF(AH3&gt;AH4,AG3,AG4)</f>
        <v>#REF!</v>
      </c>
      <c r="AH6" s="153"/>
      <c r="AK6" s="147"/>
      <c r="AL6" s="148"/>
      <c r="AM6" s="148"/>
      <c r="AN6" s="149"/>
      <c r="AO6" s="149"/>
      <c r="AP6" s="149"/>
      <c r="AQ6" s="149"/>
    </row>
    <row r="7" spans="1:52" ht="28.7" customHeight="1" x14ac:dyDescent="0.3">
      <c r="B7" s="143" t="s">
        <v>104</v>
      </c>
      <c r="D7" s="187">
        <v>5</v>
      </c>
      <c r="F7" s="182" t="s">
        <v>48</v>
      </c>
      <c r="H7" s="182" t="s">
        <v>48</v>
      </c>
      <c r="I7" s="189"/>
      <c r="X7" s="39"/>
      <c r="AA7" s="39"/>
      <c r="AB7" s="39"/>
      <c r="AC7" s="39"/>
      <c r="AF7" s="145"/>
      <c r="AG7" s="155" t="s">
        <v>64</v>
      </c>
      <c r="AH7" s="153"/>
      <c r="AI7" s="151" t="s">
        <v>72</v>
      </c>
      <c r="AJ7" s="151">
        <v>0.5</v>
      </c>
      <c r="AK7" s="147"/>
      <c r="AL7" s="148"/>
      <c r="AM7" s="148"/>
      <c r="AN7" s="149"/>
      <c r="AO7" s="149"/>
      <c r="AP7" s="149"/>
      <c r="AQ7" s="149"/>
    </row>
    <row r="8" spans="1:52" ht="28.7" customHeight="1" x14ac:dyDescent="0.3">
      <c r="B8" s="143" t="s">
        <v>108</v>
      </c>
      <c r="D8" s="187">
        <v>6</v>
      </c>
      <c r="F8" s="182" t="s">
        <v>100</v>
      </c>
      <c r="H8" s="183" t="s">
        <v>96</v>
      </c>
      <c r="I8" s="189"/>
      <c r="X8" s="39"/>
      <c r="AA8" s="39"/>
      <c r="AB8" s="39"/>
      <c r="AC8" s="39"/>
      <c r="AF8" s="145"/>
      <c r="AG8" s="151">
        <f ca="1">RAND()*3</f>
        <v>1.7428578301305042</v>
      </c>
      <c r="AH8" s="153" t="s">
        <v>67</v>
      </c>
      <c r="AI8" s="153"/>
      <c r="AJ8" s="153"/>
      <c r="AK8" s="147"/>
      <c r="AL8" s="148"/>
      <c r="AM8" s="148"/>
      <c r="AN8" s="149"/>
      <c r="AO8" s="149"/>
      <c r="AP8" s="149"/>
      <c r="AQ8" s="149"/>
    </row>
    <row r="9" spans="1:52" ht="28.7" customHeight="1" x14ac:dyDescent="0.3">
      <c r="B9" s="143" t="s">
        <v>112</v>
      </c>
      <c r="D9" s="187">
        <v>7</v>
      </c>
      <c r="F9" s="182" t="s">
        <v>104</v>
      </c>
      <c r="H9" s="182" t="s">
        <v>104</v>
      </c>
      <c r="I9" s="189"/>
      <c r="X9" s="39"/>
      <c r="AA9" s="39"/>
      <c r="AB9" s="39"/>
      <c r="AC9" s="39"/>
      <c r="AF9" s="158"/>
      <c r="AG9" s="151">
        <f ca="1">RAND()*3</f>
        <v>5.5542895605915854E-2</v>
      </c>
      <c r="AH9" s="153" t="s">
        <v>67</v>
      </c>
      <c r="AI9" s="153"/>
      <c r="AJ9" s="153"/>
      <c r="AK9" s="159"/>
      <c r="AL9" s="148"/>
      <c r="AM9" s="148"/>
      <c r="AN9" s="149"/>
      <c r="AO9" s="149"/>
      <c r="AP9" s="149"/>
      <c r="AQ9" s="149"/>
    </row>
    <row r="10" spans="1:52" ht="28.7" customHeight="1" x14ac:dyDescent="0.3">
      <c r="B10" s="143" t="s">
        <v>107</v>
      </c>
      <c r="D10" s="187">
        <v>8</v>
      </c>
      <c r="F10" s="183" t="s">
        <v>106</v>
      </c>
      <c r="H10" s="183" t="s">
        <v>106</v>
      </c>
      <c r="I10" s="189"/>
      <c r="X10" s="39"/>
      <c r="AA10" s="39"/>
      <c r="AB10" s="39"/>
      <c r="AC10" s="39"/>
      <c r="AF10" s="158"/>
      <c r="AG10" s="160" t="e">
        <f ca="1">AG8+AG9+AJ7+AH5</f>
        <v>#REF!</v>
      </c>
      <c r="AH10" s="153" t="s">
        <v>65</v>
      </c>
      <c r="AI10" s="153"/>
      <c r="AJ10" s="153"/>
      <c r="AK10" s="159"/>
      <c r="AL10" s="148"/>
      <c r="AM10" s="148"/>
      <c r="AN10" s="149"/>
      <c r="AO10" s="149"/>
      <c r="AP10" s="149"/>
      <c r="AQ10" s="149"/>
    </row>
    <row r="11" spans="1:52" ht="28.7" customHeight="1" x14ac:dyDescent="0.3">
      <c r="B11" s="143" t="s">
        <v>96</v>
      </c>
      <c r="D11" s="187">
        <v>9</v>
      </c>
      <c r="F11" s="183" t="s">
        <v>103</v>
      </c>
      <c r="H11" s="183" t="s">
        <v>103</v>
      </c>
      <c r="I11" s="189"/>
      <c r="X11" s="39"/>
      <c r="AA11" s="39"/>
      <c r="AB11" s="39"/>
      <c r="AC11" s="39"/>
      <c r="AF11" s="158"/>
      <c r="AG11" s="161" t="e">
        <f ca="1">INT(AG10)+1</f>
        <v>#REF!</v>
      </c>
      <c r="AH11" s="153" t="s">
        <v>68</v>
      </c>
      <c r="AI11" s="157"/>
      <c r="AJ11" s="157"/>
      <c r="AK11" s="159"/>
      <c r="AL11" s="148"/>
      <c r="AM11" s="148"/>
      <c r="AN11" s="149"/>
      <c r="AO11" s="149"/>
      <c r="AP11" s="149"/>
      <c r="AQ11" s="149"/>
    </row>
    <row r="12" spans="1:52" ht="28.7" customHeight="1" x14ac:dyDescent="0.3">
      <c r="B12" s="143" t="s">
        <v>95</v>
      </c>
      <c r="D12" s="187">
        <v>10</v>
      </c>
      <c r="F12" s="183" t="s">
        <v>102</v>
      </c>
      <c r="H12" s="183" t="s">
        <v>102</v>
      </c>
      <c r="I12" s="189"/>
      <c r="X12" s="39"/>
      <c r="AA12" s="39"/>
      <c r="AB12" s="39"/>
      <c r="AC12" s="39"/>
      <c r="AF12" s="162"/>
      <c r="AG12" s="161" t="e">
        <f ca="1">IF(AG11&gt;6,6,AG11)</f>
        <v>#REF!</v>
      </c>
      <c r="AH12" s="153" t="s">
        <v>66</v>
      </c>
      <c r="AI12" s="157"/>
      <c r="AJ12" s="157"/>
      <c r="AK12" s="148"/>
      <c r="AL12" s="148"/>
      <c r="AM12" s="148"/>
      <c r="AN12" s="149"/>
      <c r="AO12" s="149"/>
      <c r="AP12" s="149"/>
      <c r="AQ12" s="149"/>
    </row>
    <row r="13" spans="1:52" ht="28.7" customHeight="1" x14ac:dyDescent="0.3">
      <c r="B13" s="143" t="s">
        <v>106</v>
      </c>
      <c r="D13" s="187">
        <v>11</v>
      </c>
      <c r="F13" s="183" t="s">
        <v>101</v>
      </c>
      <c r="H13" s="183" t="s">
        <v>51</v>
      </c>
      <c r="I13" s="189"/>
      <c r="X13" s="39"/>
      <c r="AA13" s="39"/>
      <c r="AB13" s="39"/>
      <c r="AC13" s="39"/>
      <c r="AF13" s="162"/>
      <c r="AG13" s="152">
        <f ca="1">RAND()*6</f>
        <v>3.3608039545867463</v>
      </c>
      <c r="AH13" s="153" t="s">
        <v>16</v>
      </c>
      <c r="AI13" s="163"/>
      <c r="AJ13" s="163"/>
      <c r="AK13" s="148"/>
      <c r="AL13" s="148"/>
      <c r="AM13" s="148"/>
      <c r="AN13" s="149"/>
      <c r="AO13" s="149"/>
      <c r="AP13" s="149"/>
      <c r="AQ13" s="149"/>
    </row>
    <row r="14" spans="1:52" ht="28.7" customHeight="1" x14ac:dyDescent="0.3">
      <c r="B14" s="143" t="s">
        <v>102</v>
      </c>
      <c r="D14" s="187">
        <v>12</v>
      </c>
      <c r="F14" s="183" t="s">
        <v>99</v>
      </c>
      <c r="H14" s="183" t="s">
        <v>99</v>
      </c>
      <c r="I14" s="189"/>
      <c r="X14" s="39"/>
      <c r="AA14" s="39"/>
      <c r="AB14" s="39"/>
      <c r="AC14" s="39"/>
      <c r="AF14" s="162"/>
      <c r="AG14" s="151">
        <f ca="1">RAND()*6</f>
        <v>1.0039104138973405</v>
      </c>
      <c r="AH14" s="153" t="s">
        <v>16</v>
      </c>
      <c r="AI14" s="153"/>
      <c r="AJ14" s="153"/>
      <c r="AK14" s="148"/>
      <c r="AL14" s="148"/>
      <c r="AM14" s="148"/>
      <c r="AN14" s="149"/>
      <c r="AO14" s="149"/>
      <c r="AP14" s="149"/>
      <c r="AQ14" s="149"/>
    </row>
    <row r="15" spans="1:52" ht="28.7" customHeight="1" x14ac:dyDescent="0.3">
      <c r="B15" s="143" t="s">
        <v>103</v>
      </c>
      <c r="D15" s="187">
        <v>13</v>
      </c>
      <c r="F15" s="183" t="s">
        <v>97</v>
      </c>
      <c r="H15" s="183" t="s">
        <v>129</v>
      </c>
      <c r="I15" s="189"/>
      <c r="X15" s="39"/>
      <c r="AA15" s="39"/>
      <c r="AB15" s="39"/>
      <c r="AC15" s="39"/>
      <c r="AF15" s="164"/>
      <c r="AG15" s="152">
        <f ca="1">AG13+AG14</f>
        <v>4.364714368484087</v>
      </c>
      <c r="AH15" s="153" t="s">
        <v>65</v>
      </c>
      <c r="AI15" s="153"/>
      <c r="AJ15" s="153"/>
      <c r="AK15" s="149"/>
      <c r="AL15" s="149"/>
      <c r="AM15" s="149"/>
      <c r="AN15" s="149"/>
      <c r="AO15" s="149"/>
      <c r="AP15" s="149"/>
      <c r="AQ15" s="149"/>
    </row>
    <row r="16" spans="1:52" ht="28.7" customHeight="1" x14ac:dyDescent="0.3">
      <c r="B16" s="143" t="s">
        <v>97</v>
      </c>
      <c r="D16" s="187">
        <v>14</v>
      </c>
      <c r="F16" s="183" t="s">
        <v>119</v>
      </c>
      <c r="H16" s="183" t="s">
        <v>126</v>
      </c>
      <c r="I16" s="189"/>
      <c r="X16" s="39"/>
      <c r="AA16" s="39"/>
      <c r="AB16" s="39"/>
      <c r="AC16" s="39"/>
      <c r="AF16" s="165"/>
      <c r="AG16" s="161">
        <f ca="1">INT(AG15)</f>
        <v>4</v>
      </c>
      <c r="AH16" s="153" t="s">
        <v>68</v>
      </c>
      <c r="AI16" s="153"/>
      <c r="AJ16" s="153"/>
      <c r="AK16" s="166"/>
      <c r="AL16" s="166"/>
      <c r="AM16" s="166"/>
      <c r="AN16" s="166"/>
      <c r="AO16" s="166"/>
      <c r="AP16" s="149"/>
      <c r="AQ16" s="149"/>
    </row>
    <row r="17" spans="1:42" ht="28.7" customHeight="1" x14ac:dyDescent="0.3">
      <c r="B17" s="143" t="s">
        <v>101</v>
      </c>
      <c r="D17" s="187">
        <v>15</v>
      </c>
      <c r="F17" s="183" t="s">
        <v>107</v>
      </c>
      <c r="H17" s="183" t="s">
        <v>147</v>
      </c>
      <c r="I17" s="189"/>
      <c r="X17" s="39"/>
      <c r="AA17" s="39"/>
      <c r="AB17" s="39"/>
      <c r="AC17" s="39"/>
      <c r="AG17" s="161">
        <f ca="1">IF(AG16=0,1,AG16)</f>
        <v>4</v>
      </c>
      <c r="AH17" s="153" t="s">
        <v>66</v>
      </c>
      <c r="AI17" s="157"/>
      <c r="AJ17" s="157"/>
    </row>
    <row r="18" spans="1:42" ht="28.7" customHeight="1" x14ac:dyDescent="0.3">
      <c r="B18" s="143" t="s">
        <v>94</v>
      </c>
      <c r="D18" s="187">
        <v>16</v>
      </c>
      <c r="F18" s="182" t="s">
        <v>45</v>
      </c>
      <c r="H18" s="182" t="s">
        <v>128</v>
      </c>
      <c r="I18" s="189"/>
      <c r="X18" s="39"/>
      <c r="AA18" s="39"/>
      <c r="AB18" s="39"/>
      <c r="AC18" s="39"/>
      <c r="AG18" s="157" t="s">
        <v>28</v>
      </c>
      <c r="AH18" s="157"/>
      <c r="AI18" s="157"/>
      <c r="AJ18" s="157"/>
    </row>
    <row r="19" spans="1:42" ht="28.7" customHeight="1" x14ac:dyDescent="0.3">
      <c r="A19" s="144"/>
      <c r="E19" s="186"/>
      <c r="F19"/>
      <c r="G19" s="186"/>
      <c r="I19" s="189"/>
      <c r="AG19" s="167" t="s">
        <v>8</v>
      </c>
      <c r="AH19" s="157"/>
      <c r="AI19" s="157"/>
      <c r="AJ19" s="157"/>
      <c r="AK19" s="166"/>
      <c r="AL19" s="166"/>
      <c r="AM19" s="165"/>
      <c r="AN19" s="165"/>
      <c r="AO19" s="165"/>
      <c r="AP19" s="165"/>
    </row>
    <row r="20" spans="1:42" ht="28.7" customHeight="1" x14ac:dyDescent="0.35">
      <c r="E20" s="185"/>
      <c r="G20" s="185"/>
      <c r="I20" s="189"/>
      <c r="AG20" s="170" t="s">
        <v>69</v>
      </c>
      <c r="AH20" s="157"/>
      <c r="AI20" s="157"/>
      <c r="AJ20" s="157"/>
      <c r="AK20" s="149"/>
      <c r="AL20" s="149"/>
    </row>
    <row r="21" spans="1:42" ht="28.7" customHeight="1" x14ac:dyDescent="0.35">
      <c r="AG21" s="170" t="s">
        <v>70</v>
      </c>
      <c r="AK21" s="149"/>
      <c r="AL21" s="149"/>
    </row>
    <row r="22" spans="1:42" ht="28.7" customHeight="1" x14ac:dyDescent="0.2">
      <c r="AK22" s="149"/>
      <c r="AL22" s="149"/>
    </row>
  </sheetData>
  <sortState ref="D3:F18">
    <sortCondition ref="D3:D18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2025-05-17T11:59:59Z</cp:lastPrinted>
  <dcterms:created xsi:type="dcterms:W3CDTF">2006-05-20T15:15:39Z</dcterms:created>
  <dcterms:modified xsi:type="dcterms:W3CDTF">2025-07-31T18:18:01Z</dcterms:modified>
</cp:coreProperties>
</file>